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Retention and Graduation/"/>
    </mc:Choice>
  </mc:AlternateContent>
  <xr:revisionPtr revIDLastSave="18" documentId="8_{8D37FC99-6994-462F-90BA-6B41A0627327}" xr6:coauthVersionLast="47" xr6:coauthVersionMax="47" xr10:uidLastSave="{19C01920-2C20-402D-99E4-2F9E78BFCF7B}"/>
  <bookViews>
    <workbookView xWindow="-96" yWindow="-96" windowWidth="23232" windowHeight="13992" xr2:uid="{00000000-000D-0000-FFFF-FFFF00000000}"/>
  </bookViews>
  <sheets>
    <sheet name="TABLE 42" sheetId="28" r:id="rId1"/>
  </sheets>
  <definedNames>
    <definedName name="_xlnm.Print_Area" localSheetId="0">'TABLE 42'!$A$1:$Q$321</definedName>
    <definedName name="_xlnm.Print_Titles" localSheetId="0">'TABLE 42'!$3:$3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6" i="28" l="1"/>
  <c r="Q308" i="28"/>
  <c r="Q309" i="28"/>
  <c r="Q307" i="28"/>
  <c r="Q304" i="28"/>
  <c r="Q296" i="28"/>
  <c r="Q293" i="28"/>
  <c r="Q249" i="28"/>
  <c r="Q217" i="28"/>
  <c r="Q185" i="28"/>
  <c r="Q156" i="28"/>
  <c r="Q50" i="28"/>
  <c r="Q41" i="28"/>
  <c r="Q209" i="28"/>
  <c r="Q198" i="28"/>
  <c r="Q101" i="28"/>
  <c r="Q10" i="28"/>
  <c r="Q70" i="28"/>
  <c r="Q83" i="28" s="1"/>
  <c r="Q78" i="28"/>
  <c r="Q82" i="28"/>
  <c r="Q145" i="28"/>
  <c r="Q224" i="28"/>
  <c r="Q242" i="28"/>
  <c r="Q255" i="28"/>
  <c r="Q271" i="28"/>
  <c r="Q275" i="28"/>
  <c r="Q281" i="28"/>
  <c r="Q286" i="28"/>
  <c r="Q289" i="28"/>
  <c r="Q292" i="28"/>
  <c r="Q294" i="28"/>
  <c r="Q295" i="28"/>
  <c r="Q297" i="28"/>
  <c r="Q298" i="28"/>
  <c r="Q299" i="28"/>
  <c r="Q300" i="28"/>
  <c r="Q301" i="28"/>
  <c r="Q302" i="28"/>
  <c r="Q303" i="28"/>
  <c r="Q305" i="28"/>
  <c r="Q306" i="28"/>
  <c r="Q310" i="28"/>
  <c r="Q311" i="28"/>
  <c r="Q312" i="28"/>
  <c r="Q313" i="28"/>
  <c r="Q314" i="28"/>
  <c r="Q315" i="28"/>
  <c r="Q317" i="28"/>
  <c r="P317" i="28"/>
  <c r="O317" i="28"/>
  <c r="N317" i="28"/>
  <c r="P316" i="28"/>
  <c r="O316" i="28"/>
  <c r="N316" i="28"/>
  <c r="M316" i="28"/>
  <c r="L316" i="28"/>
  <c r="K316" i="28"/>
  <c r="J316" i="28"/>
  <c r="I316" i="28"/>
  <c r="H316" i="28"/>
  <c r="G316" i="28"/>
  <c r="F316" i="28"/>
  <c r="E316" i="28"/>
  <c r="D316" i="28"/>
  <c r="C316" i="28"/>
  <c r="P315" i="28"/>
  <c r="O315" i="28"/>
  <c r="N315" i="28"/>
  <c r="P314" i="28"/>
  <c r="O314" i="28"/>
  <c r="N314" i="28"/>
  <c r="M314" i="28"/>
  <c r="L314" i="28"/>
  <c r="K314" i="28"/>
  <c r="J314" i="28"/>
  <c r="I314" i="28"/>
  <c r="H314" i="28"/>
  <c r="G314" i="28"/>
  <c r="F314" i="28"/>
  <c r="E314" i="28"/>
  <c r="P313" i="28"/>
  <c r="O313" i="28"/>
  <c r="N313" i="28"/>
  <c r="P312" i="28"/>
  <c r="O312" i="28"/>
  <c r="N312" i="28"/>
  <c r="P311" i="28"/>
  <c r="O311" i="28"/>
  <c r="N311" i="28"/>
  <c r="P310" i="28"/>
  <c r="O310" i="28"/>
  <c r="N310" i="28"/>
  <c r="P309" i="28"/>
  <c r="O309" i="28"/>
  <c r="N309" i="28"/>
  <c r="P308" i="28"/>
  <c r="O308" i="28"/>
  <c r="N308" i="28"/>
  <c r="M308" i="28"/>
  <c r="L308" i="28"/>
  <c r="K308" i="28"/>
  <c r="J308" i="28"/>
  <c r="I308" i="28"/>
  <c r="H308" i="28"/>
  <c r="G308" i="28"/>
  <c r="F308" i="28"/>
  <c r="E308" i="28"/>
  <c r="D308" i="28"/>
  <c r="C308" i="28"/>
  <c r="P307" i="28"/>
  <c r="O307" i="28"/>
  <c r="N307" i="28"/>
  <c r="P306" i="28"/>
  <c r="O306" i="28"/>
  <c r="N306" i="28"/>
  <c r="M306" i="28"/>
  <c r="L306" i="28"/>
  <c r="K306" i="28"/>
  <c r="J306" i="28"/>
  <c r="I306" i="28"/>
  <c r="H306" i="28"/>
  <c r="G306" i="28"/>
  <c r="F306" i="28"/>
  <c r="E306" i="28"/>
  <c r="D306" i="28"/>
  <c r="C306" i="28"/>
  <c r="P305" i="28"/>
  <c r="O305" i="28"/>
  <c r="N305" i="28"/>
  <c r="P304" i="28"/>
  <c r="O304" i="28"/>
  <c r="N304" i="28"/>
  <c r="M304" i="28"/>
  <c r="L304" i="28"/>
  <c r="K304" i="28"/>
  <c r="J304" i="28"/>
  <c r="I304" i="28"/>
  <c r="H304" i="28"/>
  <c r="G304" i="28"/>
  <c r="F304" i="28"/>
  <c r="E304" i="28"/>
  <c r="P303" i="28"/>
  <c r="O303" i="28"/>
  <c r="N303" i="28"/>
  <c r="M303" i="28"/>
  <c r="L303" i="28"/>
  <c r="K303" i="28"/>
  <c r="J303" i="28"/>
  <c r="P302" i="28"/>
  <c r="O302" i="28"/>
  <c r="N302" i="28"/>
  <c r="M302" i="28"/>
  <c r="L302" i="28"/>
  <c r="K302" i="28"/>
  <c r="J302" i="28"/>
  <c r="P301" i="28"/>
  <c r="O301" i="28"/>
  <c r="N301" i="28"/>
  <c r="P300" i="28"/>
  <c r="O300" i="28"/>
  <c r="N300" i="28"/>
  <c r="M300" i="28"/>
  <c r="L300" i="28"/>
  <c r="K300" i="28"/>
  <c r="J300" i="28"/>
  <c r="P299" i="28"/>
  <c r="O299" i="28"/>
  <c r="N299" i="28"/>
  <c r="M299" i="28"/>
  <c r="L299" i="28"/>
  <c r="K299" i="28"/>
  <c r="J299" i="28"/>
  <c r="P298" i="28"/>
  <c r="O298" i="28"/>
  <c r="N298" i="28"/>
  <c r="M298" i="28"/>
  <c r="L298" i="28"/>
  <c r="K298" i="28"/>
  <c r="J298" i="28"/>
  <c r="I298" i="28"/>
  <c r="H298" i="28"/>
  <c r="G298" i="28"/>
  <c r="F298" i="28"/>
  <c r="E298" i="28"/>
  <c r="D298" i="28"/>
  <c r="C298" i="28"/>
  <c r="P297" i="28"/>
  <c r="O297" i="28"/>
  <c r="N297" i="28"/>
  <c r="M297" i="28"/>
  <c r="L297" i="28"/>
  <c r="K297" i="28"/>
  <c r="J297" i="28"/>
  <c r="I297" i="28"/>
  <c r="H297" i="28"/>
  <c r="G297" i="28"/>
  <c r="F297" i="28"/>
  <c r="E297" i="28"/>
  <c r="D297" i="28"/>
  <c r="C297" i="28"/>
  <c r="P296" i="28"/>
  <c r="O296" i="28"/>
  <c r="N296" i="28"/>
  <c r="M296" i="28"/>
  <c r="L296" i="28"/>
  <c r="K296" i="28"/>
  <c r="J296" i="28"/>
  <c r="I296" i="28"/>
  <c r="H296" i="28"/>
  <c r="G296" i="28"/>
  <c r="F296" i="28"/>
  <c r="E296" i="28"/>
  <c r="D296" i="28"/>
  <c r="P295" i="28"/>
  <c r="O295" i="28"/>
  <c r="N295" i="28"/>
  <c r="P294" i="28"/>
  <c r="O294" i="28"/>
  <c r="N294" i="28"/>
  <c r="P293" i="28"/>
  <c r="O293" i="28"/>
  <c r="N293" i="28"/>
  <c r="M293" i="28"/>
  <c r="L293" i="28"/>
  <c r="K293" i="28"/>
  <c r="J293" i="28"/>
  <c r="I293" i="28"/>
  <c r="H293" i="28"/>
  <c r="G293" i="28"/>
  <c r="F293" i="28"/>
  <c r="E293" i="28"/>
  <c r="D293" i="28"/>
  <c r="P292" i="28"/>
  <c r="P289" i="28"/>
  <c r="O289" i="28"/>
  <c r="M289" i="28"/>
  <c r="L289" i="28"/>
  <c r="K289" i="28"/>
  <c r="J289" i="28"/>
  <c r="P286" i="28"/>
  <c r="O286" i="28"/>
  <c r="N286" i="28"/>
  <c r="M286" i="28"/>
  <c r="L286" i="28"/>
  <c r="K286" i="28"/>
  <c r="J286" i="28"/>
  <c r="I286" i="28"/>
  <c r="H286" i="28"/>
  <c r="G286" i="28"/>
  <c r="F286" i="28"/>
  <c r="E286" i="28"/>
  <c r="D286" i="28"/>
  <c r="C286" i="28"/>
  <c r="P281" i="28"/>
  <c r="O281" i="28"/>
  <c r="N281" i="28"/>
  <c r="M281" i="28"/>
  <c r="L281" i="28"/>
  <c r="K281" i="28"/>
  <c r="J281" i="28"/>
  <c r="I281" i="28"/>
  <c r="H281" i="28"/>
  <c r="G281" i="28"/>
  <c r="F281" i="28"/>
  <c r="E281" i="28"/>
  <c r="D281" i="28"/>
  <c r="C281" i="28"/>
  <c r="P275" i="28"/>
  <c r="O275" i="28"/>
  <c r="N275" i="28"/>
  <c r="M275" i="28"/>
  <c r="L275" i="28"/>
  <c r="K275" i="28"/>
  <c r="J275" i="28"/>
  <c r="I275" i="28"/>
  <c r="H275" i="28"/>
  <c r="G275" i="28"/>
  <c r="F275" i="28"/>
  <c r="E275" i="28"/>
  <c r="D275" i="28"/>
  <c r="C275" i="28"/>
  <c r="P271" i="28"/>
  <c r="O271" i="28"/>
  <c r="N271" i="28"/>
  <c r="M271" i="28"/>
  <c r="L271" i="28"/>
  <c r="K271" i="28"/>
  <c r="J271" i="28"/>
  <c r="H271" i="28"/>
  <c r="G271" i="28"/>
  <c r="F271" i="28"/>
  <c r="E271" i="28"/>
  <c r="D271" i="28"/>
  <c r="C271" i="28"/>
  <c r="I261" i="28"/>
  <c r="I271" i="28" s="1"/>
  <c r="P255" i="28"/>
  <c r="O255" i="28"/>
  <c r="N255" i="28"/>
  <c r="M255" i="28"/>
  <c r="L255" i="28"/>
  <c r="K255" i="28"/>
  <c r="J255" i="28"/>
  <c r="I255" i="28"/>
  <c r="H255" i="28"/>
  <c r="H276" i="28" s="1"/>
  <c r="G255" i="28"/>
  <c r="F255" i="28"/>
  <c r="E255" i="28"/>
  <c r="D255" i="28"/>
  <c r="C255" i="28"/>
  <c r="P249" i="28"/>
  <c r="O249" i="28"/>
  <c r="N249" i="28"/>
  <c r="M249" i="28"/>
  <c r="L249" i="28"/>
  <c r="K249" i="28"/>
  <c r="J249" i="28"/>
  <c r="I249" i="28"/>
  <c r="H249" i="28"/>
  <c r="P242" i="28"/>
  <c r="O242" i="28"/>
  <c r="N242" i="28"/>
  <c r="M242" i="28"/>
  <c r="L242" i="28"/>
  <c r="K242" i="28"/>
  <c r="J242" i="28"/>
  <c r="I242" i="28"/>
  <c r="H242" i="28"/>
  <c r="G242" i="28"/>
  <c r="G250" i="28" s="1"/>
  <c r="F242" i="28"/>
  <c r="F250" i="28" s="1"/>
  <c r="E242" i="28"/>
  <c r="E250" i="28" s="1"/>
  <c r="D242" i="28"/>
  <c r="D250" i="28" s="1"/>
  <c r="C242" i="28"/>
  <c r="C250" i="28" s="1"/>
  <c r="P224" i="28"/>
  <c r="O224" i="28"/>
  <c r="N224" i="28"/>
  <c r="M224" i="28"/>
  <c r="L224" i="28"/>
  <c r="K224" i="28"/>
  <c r="J224" i="28"/>
  <c r="I224" i="28"/>
  <c r="P217" i="28"/>
  <c r="O217" i="28"/>
  <c r="N217" i="28"/>
  <c r="M217" i="28"/>
  <c r="L217" i="28"/>
  <c r="K217" i="28"/>
  <c r="J217" i="28"/>
  <c r="I217" i="28"/>
  <c r="H217" i="28"/>
  <c r="G217" i="28"/>
  <c r="F217" i="28"/>
  <c r="E217" i="28"/>
  <c r="D217" i="28"/>
  <c r="C217" i="28"/>
  <c r="P209" i="28"/>
  <c r="O209" i="28"/>
  <c r="N209" i="28"/>
  <c r="M209" i="28"/>
  <c r="L209" i="28"/>
  <c r="K209" i="28"/>
  <c r="J209" i="28"/>
  <c r="I209" i="28"/>
  <c r="H209" i="28"/>
  <c r="G209" i="28"/>
  <c r="F209" i="28"/>
  <c r="E209" i="28"/>
  <c r="D209" i="28"/>
  <c r="C209" i="28"/>
  <c r="P198" i="28"/>
  <c r="O198" i="28"/>
  <c r="N198" i="28"/>
  <c r="M198" i="28"/>
  <c r="L198" i="28"/>
  <c r="K198" i="28"/>
  <c r="J198" i="28"/>
  <c r="I198" i="28"/>
  <c r="H198" i="28"/>
  <c r="G198" i="28"/>
  <c r="F198" i="28"/>
  <c r="E198" i="28"/>
  <c r="D198" i="28"/>
  <c r="D314" i="28" s="1"/>
  <c r="C198" i="28"/>
  <c r="C314" i="28" s="1"/>
  <c r="P185" i="28"/>
  <c r="O185" i="28"/>
  <c r="N185" i="28"/>
  <c r="M185" i="28"/>
  <c r="L185" i="28"/>
  <c r="K185" i="28"/>
  <c r="J185" i="28"/>
  <c r="I185" i="28"/>
  <c r="H185" i="28"/>
  <c r="G185" i="28"/>
  <c r="F185" i="28"/>
  <c r="E185" i="28"/>
  <c r="D185" i="28"/>
  <c r="C185" i="28"/>
  <c r="P156" i="28"/>
  <c r="O156" i="28"/>
  <c r="N156" i="28"/>
  <c r="M156" i="28"/>
  <c r="L156" i="28"/>
  <c r="K156" i="28"/>
  <c r="J156" i="28"/>
  <c r="I156" i="28"/>
  <c r="H156" i="28"/>
  <c r="G156" i="28"/>
  <c r="F156" i="28"/>
  <c r="E156" i="28"/>
  <c r="D156" i="28"/>
  <c r="C156" i="28"/>
  <c r="P145" i="28"/>
  <c r="O145" i="28"/>
  <c r="N145" i="28"/>
  <c r="M145" i="28"/>
  <c r="L145" i="28"/>
  <c r="K145" i="28"/>
  <c r="J145" i="28"/>
  <c r="I145" i="28"/>
  <c r="H145" i="28"/>
  <c r="G145" i="28"/>
  <c r="F145" i="28"/>
  <c r="E145" i="28"/>
  <c r="D145" i="28"/>
  <c r="C145" i="28"/>
  <c r="P101" i="28"/>
  <c r="O101" i="28"/>
  <c r="N101" i="28"/>
  <c r="M101" i="28"/>
  <c r="L101" i="28"/>
  <c r="K101" i="28"/>
  <c r="J101" i="28"/>
  <c r="I101" i="28"/>
  <c r="H101" i="28"/>
  <c r="G101" i="28"/>
  <c r="F101" i="28"/>
  <c r="E101" i="28"/>
  <c r="D101" i="28"/>
  <c r="C101" i="28"/>
  <c r="C304" i="28" s="1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58" i="28"/>
  <c r="C296" i="28" s="1"/>
  <c r="C54" i="28"/>
  <c r="C293" i="28" s="1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Q51" i="28" l="1"/>
  <c r="Q290" i="28"/>
  <c r="Q250" i="28"/>
  <c r="Q218" i="28"/>
  <c r="Q186" i="28"/>
  <c r="Q320" i="28"/>
  <c r="Q318" i="28"/>
  <c r="Q276" i="28"/>
  <c r="Q319" i="28"/>
  <c r="H290" i="28"/>
  <c r="I250" i="28"/>
  <c r="O51" i="28"/>
  <c r="P290" i="28"/>
  <c r="D83" i="28"/>
  <c r="L83" i="28"/>
  <c r="C320" i="28"/>
  <c r="I218" i="28"/>
  <c r="K320" i="28"/>
  <c r="P276" i="28"/>
  <c r="IU54" i="28"/>
  <c r="E320" i="28"/>
  <c r="E83" i="28"/>
  <c r="M83" i="28"/>
  <c r="J186" i="28"/>
  <c r="J218" i="28"/>
  <c r="H250" i="28"/>
  <c r="P250" i="28"/>
  <c r="J290" i="28"/>
  <c r="J51" i="28"/>
  <c r="F83" i="28"/>
  <c r="N83" i="28"/>
  <c r="K186" i="28"/>
  <c r="K218" i="28"/>
  <c r="J276" i="28"/>
  <c r="C290" i="28"/>
  <c r="K83" i="28"/>
  <c r="E319" i="28"/>
  <c r="G83" i="28"/>
  <c r="O83" i="28"/>
  <c r="J250" i="28"/>
  <c r="C276" i="28"/>
  <c r="K276" i="28"/>
  <c r="D51" i="28"/>
  <c r="L51" i="28"/>
  <c r="E186" i="28"/>
  <c r="M186" i="28"/>
  <c r="L276" i="28"/>
  <c r="K290" i="28"/>
  <c r="L290" i="28"/>
  <c r="E51" i="28"/>
  <c r="M51" i="28"/>
  <c r="G319" i="28"/>
  <c r="O319" i="28"/>
  <c r="I320" i="28"/>
  <c r="I83" i="28"/>
  <c r="F218" i="28"/>
  <c r="N218" i="28"/>
  <c r="L250" i="28"/>
  <c r="E276" i="28"/>
  <c r="F51" i="28"/>
  <c r="N51" i="28"/>
  <c r="G186" i="28"/>
  <c r="O186" i="28"/>
  <c r="E290" i="28"/>
  <c r="M318" i="28"/>
  <c r="N250" i="28"/>
  <c r="E318" i="28"/>
  <c r="I319" i="28"/>
  <c r="H51" i="28"/>
  <c r="P51" i="28"/>
  <c r="I186" i="28"/>
  <c r="P318" i="28"/>
  <c r="K318" i="28"/>
  <c r="P83" i="28"/>
  <c r="D186" i="28"/>
  <c r="M276" i="28"/>
  <c r="J319" i="28"/>
  <c r="D320" i="28"/>
  <c r="L320" i="28"/>
  <c r="F276" i="28"/>
  <c r="N276" i="28"/>
  <c r="G276" i="28"/>
  <c r="D290" i="28"/>
  <c r="M290" i="28"/>
  <c r="F318" i="28"/>
  <c r="N318" i="28"/>
  <c r="H83" i="28"/>
  <c r="C319" i="28"/>
  <c r="K319" i="28"/>
  <c r="M320" i="28"/>
  <c r="J83" i="28"/>
  <c r="F186" i="28"/>
  <c r="N186" i="28"/>
  <c r="O290" i="28"/>
  <c r="G318" i="28"/>
  <c r="O318" i="28"/>
  <c r="D304" i="28"/>
  <c r="D318" i="28" s="1"/>
  <c r="L186" i="28"/>
  <c r="O276" i="28"/>
  <c r="I51" i="28"/>
  <c r="D319" i="28"/>
  <c r="L319" i="28"/>
  <c r="F320" i="28"/>
  <c r="N320" i="28"/>
  <c r="G218" i="28"/>
  <c r="O218" i="28"/>
  <c r="K250" i="28"/>
  <c r="F290" i="28"/>
  <c r="N290" i="28"/>
  <c r="H318" i="28"/>
  <c r="G51" i="28"/>
  <c r="C51" i="28"/>
  <c r="K51" i="28"/>
  <c r="M319" i="28"/>
  <c r="G320" i="28"/>
  <c r="O320" i="28"/>
  <c r="H186" i="28"/>
  <c r="P186" i="28"/>
  <c r="H218" i="28"/>
  <c r="P218" i="28"/>
  <c r="I276" i="28"/>
  <c r="G290" i="28"/>
  <c r="I318" i="28"/>
  <c r="L218" i="28"/>
  <c r="I290" i="28"/>
  <c r="F319" i="28"/>
  <c r="N319" i="28"/>
  <c r="H320" i="28"/>
  <c r="P320" i="28"/>
  <c r="E218" i="28"/>
  <c r="M218" i="28"/>
  <c r="M250" i="28"/>
  <c r="J318" i="28"/>
  <c r="H319" i="28"/>
  <c r="P319" i="28"/>
  <c r="J320" i="28"/>
  <c r="O250" i="28"/>
  <c r="D276" i="28"/>
  <c r="L318" i="28"/>
  <c r="C318" i="28"/>
  <c r="C70" i="28"/>
  <c r="C83" i="28" s="1"/>
  <c r="C186" i="28"/>
  <c r="C218" i="28"/>
  <c r="D218" i="28"/>
</calcChain>
</file>

<file path=xl/sharedStrings.xml><?xml version="1.0" encoding="utf-8"?>
<sst xmlns="http://schemas.openxmlformats.org/spreadsheetml/2006/main" count="461" uniqueCount="283">
  <si>
    <t>Graduate Degrees Conferred, Academic Year 2014 - 2023</t>
  </si>
  <si>
    <t>AY 07-08</t>
  </si>
  <si>
    <t>AY 08-09</t>
  </si>
  <si>
    <t>AY 09-10</t>
  </si>
  <si>
    <t>AY 10-11</t>
  </si>
  <si>
    <t>AY 12-13</t>
  </si>
  <si>
    <t>AY 13-14</t>
  </si>
  <si>
    <t>AY 14-15</t>
  </si>
  <si>
    <t>AY 15-16</t>
  </si>
  <si>
    <t>AY16-17</t>
  </si>
  <si>
    <t>AY17-18</t>
  </si>
  <si>
    <t>AY18-19</t>
  </si>
  <si>
    <t>AY19-20</t>
  </si>
  <si>
    <t>AY20-21</t>
  </si>
  <si>
    <t>AY21-22</t>
  </si>
  <si>
    <t>AY22-23</t>
  </si>
  <si>
    <t>COLLEGE OF LIBERAL ARTS</t>
  </si>
  <si>
    <t>Doctoral Degrees</t>
  </si>
  <si>
    <t xml:space="preserve">Clinical Psychology </t>
  </si>
  <si>
    <t>Developmental &amp;Brain Sciences</t>
  </si>
  <si>
    <t>-</t>
  </si>
  <si>
    <t>Global Governance &amp; Human Security</t>
  </si>
  <si>
    <t>Public Policy</t>
  </si>
  <si>
    <t>Sociology</t>
  </si>
  <si>
    <t>Total Doctoral</t>
  </si>
  <si>
    <t>Masters Degrees</t>
  </si>
  <si>
    <t xml:space="preserve">American Studies </t>
  </si>
  <si>
    <t>Applied Economics</t>
  </si>
  <si>
    <t xml:space="preserve">Applied Sociology </t>
  </si>
  <si>
    <t xml:space="preserve">Applied Linguistics </t>
  </si>
  <si>
    <t>Applied Linguistics MA Online</t>
  </si>
  <si>
    <t>Creative Writing (MFA)</t>
  </si>
  <si>
    <t>Critical Ethnic Community Studies</t>
  </si>
  <si>
    <t>Conflict Resolution</t>
  </si>
  <si>
    <t>Conflict Resolution Online</t>
  </si>
  <si>
    <t>Developmental &amp; Brain Sciences</t>
  </si>
  <si>
    <t xml:space="preserve">English </t>
  </si>
  <si>
    <t xml:space="preserve">Historical Archaeology </t>
  </si>
  <si>
    <t xml:space="preserve">History </t>
  </si>
  <si>
    <t>Archives</t>
  </si>
  <si>
    <t>History (Track)</t>
  </si>
  <si>
    <t>History - MA Online</t>
  </si>
  <si>
    <t>Teaching History(Track)</t>
  </si>
  <si>
    <t>Public History Track</t>
  </si>
  <si>
    <t xml:space="preserve">Human Services </t>
  </si>
  <si>
    <t>International Relations</t>
  </si>
  <si>
    <t>Latin and Classical Human</t>
  </si>
  <si>
    <t xml:space="preserve">Applied Lingusitics </t>
  </si>
  <si>
    <t>Greek/Latin</t>
  </si>
  <si>
    <t>Initial Licensure</t>
  </si>
  <si>
    <t>Public Administration</t>
  </si>
  <si>
    <t>Gender, Ldrship,PubPol</t>
  </si>
  <si>
    <t>Transnational, Culture&amp;Communicaty studies</t>
  </si>
  <si>
    <t>Total Masters</t>
  </si>
  <si>
    <t>Certificates</t>
  </si>
  <si>
    <t xml:space="preserve">Archivist </t>
  </si>
  <si>
    <t xml:space="preserve">Forensic Services </t>
  </si>
  <si>
    <t>History</t>
  </si>
  <si>
    <t>Intructional Design</t>
  </si>
  <si>
    <t>Teaching Spanish</t>
  </si>
  <si>
    <t>Survey Research</t>
  </si>
  <si>
    <t>Total Certificates</t>
  </si>
  <si>
    <t>Total CLA</t>
  </si>
  <si>
    <t>COLLEGE OF SCIENCE &amp; MATH</t>
  </si>
  <si>
    <t>Applied Physics</t>
  </si>
  <si>
    <t xml:space="preserve">Biology </t>
  </si>
  <si>
    <t>Environmental Biology (Track)</t>
  </si>
  <si>
    <t>Molecular, Cellular&amp; Org. Biology (Track)</t>
  </si>
  <si>
    <t xml:space="preserve">BioMed Engineering &amp; Biotech </t>
  </si>
  <si>
    <t xml:space="preserve">Chemistry </t>
  </si>
  <si>
    <t>Education Research</t>
  </si>
  <si>
    <t>Green Chemistry (Track)</t>
  </si>
  <si>
    <t xml:space="preserve">Biological Chemistry </t>
  </si>
  <si>
    <t>Inorganic Chemistry</t>
  </si>
  <si>
    <t>Organic Chemistry</t>
  </si>
  <si>
    <t>Physical/Analytical Chemistry</t>
  </si>
  <si>
    <t>Computer Science</t>
  </si>
  <si>
    <t xml:space="preserve">Computational Sciences </t>
  </si>
  <si>
    <t>Data Analytics</t>
  </si>
  <si>
    <t xml:space="preserve">Physics </t>
  </si>
  <si>
    <t>Bioinformatics</t>
  </si>
  <si>
    <t xml:space="preserve">Total Doctoral </t>
  </si>
  <si>
    <t>BioMed Engineering &amp; Biotech</t>
  </si>
  <si>
    <t xml:space="preserve">Biotech/Biomedical Sciences </t>
  </si>
  <si>
    <t>Professional Science (Track)</t>
  </si>
  <si>
    <t xml:space="preserve">Physics/Applied </t>
  </si>
  <si>
    <t xml:space="preserve">Biotechnology </t>
  </si>
  <si>
    <t xml:space="preserve">Database Technology </t>
  </si>
  <si>
    <t>Geographical Information Systems</t>
  </si>
  <si>
    <t>Total CSM</t>
  </si>
  <si>
    <t>COLLEGE OF EDUCATION &amp; HUMAN DEVELOPMENT</t>
  </si>
  <si>
    <t>Counseling &amp;School Psychology(PhD)</t>
  </si>
  <si>
    <t>Counseling Psychology</t>
  </si>
  <si>
    <t>School Psychology</t>
  </si>
  <si>
    <t>Early Childhood Education &amp; Social Development</t>
  </si>
  <si>
    <t>Learning and Teaching</t>
  </si>
  <si>
    <t>Ldrship,Policy, Finance</t>
  </si>
  <si>
    <t>Urban, Multilingual and Global Contexts</t>
  </si>
  <si>
    <t>Education (Ed.D.)</t>
  </si>
  <si>
    <t>Higher Ed Administration (Track)</t>
  </si>
  <si>
    <t>Leadership in Urban Schools (Track)</t>
  </si>
  <si>
    <t>Higher Education (Ed.D.)</t>
  </si>
  <si>
    <t>Higher Education (Ph.D.)</t>
  </si>
  <si>
    <t>Education, Leadership, and Policy Studies (Ed.D.)</t>
  </si>
  <si>
    <t>Education, Leadership, and Policy Studies (Ph.D.)</t>
  </si>
  <si>
    <t>Global Inclusion &amp;Social Development (Ph.D.)</t>
  </si>
  <si>
    <t>Post-Masters Track</t>
  </si>
  <si>
    <t xml:space="preserve">Critical &amp; Creative Thinking </t>
  </si>
  <si>
    <t>Science in a Changing World</t>
  </si>
  <si>
    <t>Education Administration (MEd)</t>
  </si>
  <si>
    <t xml:space="preserve">Education </t>
  </si>
  <si>
    <t>Boston Teacher Residency Elementary  (Track)</t>
  </si>
  <si>
    <t>Boston Teacher Residency Middle School (Track)</t>
  </si>
  <si>
    <t>Early Childhood Ed (Track)</t>
  </si>
  <si>
    <t>Initial Licensure Elementary Ed (Track)</t>
  </si>
  <si>
    <t>Initial Licensure Middle/Secondary (Track)</t>
  </si>
  <si>
    <t xml:space="preserve">Learning, Teaching, &amp; Educational Transformation (Non-Licensure) </t>
  </si>
  <si>
    <t>Pro Licensure Elementary Ed (Track)</t>
  </si>
  <si>
    <t>Pro Licensure Middle/Secondary (Track)</t>
  </si>
  <si>
    <t xml:space="preserve">Teach Next Year Elementary (Track) </t>
  </si>
  <si>
    <t xml:space="preserve">Teach Next Year Middle School (Track) </t>
  </si>
  <si>
    <t>Global Inclusion &amp; Social Development</t>
  </si>
  <si>
    <t>Human Rights</t>
  </si>
  <si>
    <t>Individualized Plan of Study</t>
  </si>
  <si>
    <t xml:space="preserve">Post Masters </t>
  </si>
  <si>
    <t>Transnational, Cultural, and 
Community Studies</t>
  </si>
  <si>
    <t xml:space="preserve">Family Therapy </t>
  </si>
  <si>
    <t xml:space="preserve">Instructional Design </t>
  </si>
  <si>
    <t xml:space="preserve">Mental Health Counseling </t>
  </si>
  <si>
    <t>Adjustment Counseling</t>
  </si>
  <si>
    <t>Mental Health Online</t>
  </si>
  <si>
    <t>Rehabilitation Counseling (MS)</t>
  </si>
  <si>
    <t>Clinical Rehab</t>
  </si>
  <si>
    <t xml:space="preserve">Vocational Rehab </t>
  </si>
  <si>
    <t>School Counseling</t>
  </si>
  <si>
    <t>School Counseling OL</t>
  </si>
  <si>
    <t xml:space="preserve">School Psychology </t>
  </si>
  <si>
    <t xml:space="preserve">Special Education </t>
  </si>
  <si>
    <t>Initial Licensure Special Ed (Track)</t>
  </si>
  <si>
    <t xml:space="preserve">Pro Licensure Special Ed (Track)  </t>
  </si>
  <si>
    <t>Non-Licensure (Track)</t>
  </si>
  <si>
    <t>Successive Licensure Pre-K - 8 (Track)</t>
  </si>
  <si>
    <t>Successive Licensure Middle/Secondary (Track)</t>
  </si>
  <si>
    <t xml:space="preserve">Transitions Leadership </t>
  </si>
  <si>
    <t>Vision Studies</t>
  </si>
  <si>
    <t xml:space="preserve">Assistive Technology </t>
  </si>
  <si>
    <t xml:space="preserve">Orientation and Mobility </t>
  </si>
  <si>
    <t>Vision Rehabilitation Therapy</t>
  </si>
  <si>
    <t>Visual Impairment</t>
  </si>
  <si>
    <t>COLLEGE OF EDUCATION &amp; HUMAN DEVELOPMENT cont.</t>
  </si>
  <si>
    <t xml:space="preserve">CAGS </t>
  </si>
  <si>
    <t>Counseling</t>
  </si>
  <si>
    <t>Family Therapy (Track)</t>
  </si>
  <si>
    <t>Marriage and Family Therapy</t>
  </si>
  <si>
    <t>Mental Health Counseling (Track)</t>
  </si>
  <si>
    <t>Rehabilitation Counseling (Track)</t>
  </si>
  <si>
    <t>School Guidance Counseling (Track)</t>
  </si>
  <si>
    <t xml:space="preserve">Education Administration </t>
  </si>
  <si>
    <t>Teacher Leadership</t>
  </si>
  <si>
    <t>Total CAGS</t>
  </si>
  <si>
    <t xml:space="preserve">Applied Behavior Analysis </t>
  </si>
  <si>
    <t xml:space="preserve">Science in a Changing World </t>
  </si>
  <si>
    <t>Cortical Cerebral Visual Impairments</t>
  </si>
  <si>
    <t>Early Education Research, Policy, and Practice</t>
  </si>
  <si>
    <t>Evaluation Research</t>
  </si>
  <si>
    <t>Global Post Disaster Studies</t>
  </si>
  <si>
    <t xml:space="preserve">Initial Licensure Middle/Secondary </t>
  </si>
  <si>
    <t xml:space="preserve">Initial Licensure Special Education
 PreK - 8 </t>
  </si>
  <si>
    <t>Instructional and Learning Design</t>
  </si>
  <si>
    <t>Instructional Technical Design</t>
  </si>
  <si>
    <t xml:space="preserve">International Development </t>
  </si>
  <si>
    <t xml:space="preserve">Initial Licensure Special Ed Middle/Secondary </t>
  </si>
  <si>
    <t xml:space="preserve">Technology, Learning, &amp; leadership </t>
  </si>
  <si>
    <t>Orientation and Mobility</t>
  </si>
  <si>
    <t>Professional Licensure Special Ed</t>
  </si>
  <si>
    <t>Professional Licensure Middle Secondary</t>
  </si>
  <si>
    <t xml:space="preserve">Rehabilitation Counseling </t>
  </si>
  <si>
    <t>Teaching Math to English Language Learners</t>
  </si>
  <si>
    <t>Teaching Science to English Language Learners</t>
  </si>
  <si>
    <t>Teaching Social Studies &amp; History to English Language Learners</t>
  </si>
  <si>
    <t xml:space="preserve">Teaching Writing in School </t>
  </si>
  <si>
    <t>Vision Rehabilition Therapy</t>
  </si>
  <si>
    <t>Total CEHD</t>
  </si>
  <si>
    <t>COLLEGE OF NURSING &amp; HEALTH SCIENCES</t>
  </si>
  <si>
    <t xml:space="preserve">Exercise and Health Science </t>
  </si>
  <si>
    <t>Gerontology</t>
  </si>
  <si>
    <t xml:space="preserve">Nursing </t>
  </si>
  <si>
    <t>MS to PhD.</t>
  </si>
  <si>
    <t>BS-to-PHD in Health Policy</t>
  </si>
  <si>
    <t>BS-to-PHD in Population Health</t>
  </si>
  <si>
    <t>MS-to-PHD in Health Policy</t>
  </si>
  <si>
    <t>MS-to-PHD in Population Health</t>
  </si>
  <si>
    <t>Nursing Practice (DNP)</t>
  </si>
  <si>
    <t>Post-Master's (Track)</t>
  </si>
  <si>
    <t>Applied Exercise</t>
  </si>
  <si>
    <t>Management of aging</t>
  </si>
  <si>
    <t>Acute/Clinical Care CNS</t>
  </si>
  <si>
    <t>Family Nurse Practitioner (Track)</t>
  </si>
  <si>
    <t>Geron/Adult Nurse (Track)</t>
  </si>
  <si>
    <t>Clinical Nurse Specialist (Track)</t>
  </si>
  <si>
    <t>Nurse Practitioner (Track)</t>
  </si>
  <si>
    <t xml:space="preserve">Family Nurse Practitioner </t>
  </si>
  <si>
    <t>Family Nurse Practitioner</t>
  </si>
  <si>
    <t xml:space="preserve">Clinical Nurse Specialist Post-Master's </t>
  </si>
  <si>
    <t>Gerontology (Grad Cert)</t>
  </si>
  <si>
    <t xml:space="preserve">Geron/Adult Nurse Practitioner </t>
  </si>
  <si>
    <t>Nurse Educator</t>
  </si>
  <si>
    <t>Total CNHS</t>
  </si>
  <si>
    <t>COLLEGE OF MANAGEMENT</t>
  </si>
  <si>
    <t xml:space="preserve">Business Administration </t>
  </si>
  <si>
    <t>Finance</t>
  </si>
  <si>
    <t>Organizational &amp; Social Change</t>
  </si>
  <si>
    <t xml:space="preserve">Management Information System </t>
  </si>
  <si>
    <t xml:space="preserve">Accounting </t>
  </si>
  <si>
    <t>MSA-AF</t>
  </si>
  <si>
    <t>Business Administration (MBA)</t>
  </si>
  <si>
    <t>Healthcare Informatics</t>
  </si>
  <si>
    <t>Professional MBA</t>
  </si>
  <si>
    <t>MBA Flex</t>
  </si>
  <si>
    <t>Global MBA</t>
  </si>
  <si>
    <t>MS Finance Track</t>
  </si>
  <si>
    <t xml:space="preserve">Business Analytics </t>
  </si>
  <si>
    <t xml:space="preserve">Big Data Analytics </t>
  </si>
  <si>
    <t xml:space="preserve">Supply Chain </t>
  </si>
  <si>
    <t>Investment</t>
  </si>
  <si>
    <t>Investment Management</t>
  </si>
  <si>
    <t>General Finance (MSF)</t>
  </si>
  <si>
    <t>Information Technology</t>
  </si>
  <si>
    <t>International Management</t>
  </si>
  <si>
    <t xml:space="preserve">Clean Energy and Sustainability </t>
  </si>
  <si>
    <t>Contemporary Marketing</t>
  </si>
  <si>
    <t xml:space="preserve">Cybersecurity </t>
  </si>
  <si>
    <t>Healthcare Management</t>
  </si>
  <si>
    <t xml:space="preserve">Healthcare Informatics </t>
  </si>
  <si>
    <t>Total CM</t>
  </si>
  <si>
    <t>MCCORMACK GRADUATE SCHOOL OF POLICY &amp; GLOBAL STUDIES</t>
  </si>
  <si>
    <t>Gerontology (PhD)</t>
  </si>
  <si>
    <t xml:space="preserve">Global Governance &amp; Human Security </t>
  </si>
  <si>
    <t>Public Policy (PhD)</t>
  </si>
  <si>
    <t>Mgt. of Aging Services(Track)</t>
  </si>
  <si>
    <t>Global Comparative Public Administration (MPA)</t>
  </si>
  <si>
    <t>Masters in Public Administration</t>
  </si>
  <si>
    <t>Gender, Leadership</t>
  </si>
  <si>
    <t>International Relations (Track)</t>
  </si>
  <si>
    <t>Municipal Managers</t>
  </si>
  <si>
    <t xml:space="preserve">International Relations </t>
  </si>
  <si>
    <t>Public Affairs</t>
  </si>
  <si>
    <t>Women in Politics</t>
  </si>
  <si>
    <t xml:space="preserve">Gender, Leadership, &amp; Public Policy </t>
  </si>
  <si>
    <t xml:space="preserve">Total MGS </t>
  </si>
  <si>
    <t xml:space="preserve">SCHOOL FOR THE ENVIRONMENT </t>
  </si>
  <si>
    <t xml:space="preserve">Environmental Sciences </t>
  </si>
  <si>
    <t>Envir. Earth &amp; Ocean Sci. (Track)</t>
  </si>
  <si>
    <t>Marine Science &amp; Technology</t>
  </si>
  <si>
    <t xml:space="preserve">Profess.Science </t>
  </si>
  <si>
    <t xml:space="preserve">Urban Planning and Community Development </t>
  </si>
  <si>
    <t xml:space="preserve">Clean Energy &amp; Sustainability </t>
  </si>
  <si>
    <t>Geographic Info System (Cert)</t>
  </si>
  <si>
    <t>Total ENV</t>
  </si>
  <si>
    <t>SUMMARY OF DOCTORAL DEGREES AWARDED</t>
  </si>
  <si>
    <t>Applied Physics (Ph.D.)</t>
  </si>
  <si>
    <t>Biology (Ph.D.)</t>
  </si>
  <si>
    <t>BioMed Engineer &amp; Biotech (Ph.D.)</t>
  </si>
  <si>
    <t>Business Administration (Ph.D.)</t>
  </si>
  <si>
    <t>Chemistry (Ph.D.)</t>
  </si>
  <si>
    <t>Clinical Psychology (Ph.D.)</t>
  </si>
  <si>
    <t>Computer Science(Ph.D.)</t>
  </si>
  <si>
    <t>Computational Sciences (Ph.D.)</t>
  </si>
  <si>
    <t>Counseling&amp; School Psychology (PhD)</t>
  </si>
  <si>
    <t>Development &amp; Brain Sciences</t>
  </si>
  <si>
    <t xml:space="preserve">Education (Ed.D) </t>
  </si>
  <si>
    <t>Education, Leadership, and Policy Studies (Ed.D)</t>
  </si>
  <si>
    <t>Environmental Sciences (Ph.D.)</t>
  </si>
  <si>
    <t>Gerontology (Ph.D.)</t>
  </si>
  <si>
    <t xml:space="preserve">Marine Science &amp; Tech (Ph.D.) </t>
  </si>
  <si>
    <t>Nursing (Ph.D.)</t>
  </si>
  <si>
    <t>Nursing (DNP)</t>
  </si>
  <si>
    <t>Public Policy (Ph.D.)</t>
  </si>
  <si>
    <t>Sociology (PhD)</t>
  </si>
  <si>
    <t xml:space="preserve">Total Doctorals </t>
  </si>
  <si>
    <t xml:space="preserve">Total Masters </t>
  </si>
  <si>
    <t>Total Certificates &amp; CAGS</t>
  </si>
  <si>
    <t>Note:  Table illustrates all degrees awarded. A student may receive more than one degree.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</si>
</sst>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family val="2"/>
      <scheme val="minor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1" applyNumberFormat="0" applyFill="0" applyAlignment="0" applyProtection="0"/>
  </cellStyleXfs>
  <cellXfs count="56">
    <xf numFmtId="0" fontId="0" fillId="0" borderId="0" xfId="0"/>
    <xf numFmtId="0" fontId="7" fillId="0" borderId="0" xfId="9" applyFont="1"/>
    <xf numFmtId="0" fontId="8" fillId="0" borderId="0" xfId="9" applyFont="1" applyAlignment="1">
      <alignment horizontal="center"/>
    </xf>
    <xf numFmtId="0" fontId="8" fillId="0" borderId="2" xfId="8" applyFont="1" applyFill="1" applyBorder="1"/>
    <xf numFmtId="0" fontId="8" fillId="0" borderId="2" xfId="8" applyFont="1" applyFill="1" applyBorder="1" applyAlignment="1">
      <alignment horizontal="center"/>
    </xf>
    <xf numFmtId="0" fontId="9" fillId="0" borderId="0" xfId="8" applyFont="1" applyFill="1" applyBorder="1"/>
    <xf numFmtId="0" fontId="8" fillId="0" borderId="0" xfId="8" applyFont="1" applyFill="1" applyBorder="1"/>
    <xf numFmtId="0" fontId="7" fillId="0" borderId="0" xfId="9" applyFont="1" applyAlignment="1">
      <alignment horizontal="center"/>
    </xf>
    <xf numFmtId="0" fontId="8" fillId="0" borderId="0" xfId="9" applyFont="1"/>
    <xf numFmtId="0" fontId="8" fillId="0" borderId="2" xfId="9" applyFont="1" applyBorder="1"/>
    <xf numFmtId="0" fontId="8" fillId="0" borderId="2" xfId="9" applyFont="1" applyBorder="1" applyAlignment="1">
      <alignment horizontal="center"/>
    </xf>
    <xf numFmtId="0" fontId="10" fillId="0" borderId="0" xfId="9" applyFont="1" applyAlignment="1">
      <alignment horizontal="center"/>
    </xf>
    <xf numFmtId="0" fontId="9" fillId="0" borderId="2" xfId="8" applyFont="1" applyFill="1" applyBorder="1"/>
    <xf numFmtId="0" fontId="8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9" fillId="0" borderId="0" xfId="8" applyFont="1" applyFill="1" applyBorder="1" applyAlignment="1">
      <alignment horizontal="center"/>
    </xf>
    <xf numFmtId="0" fontId="7" fillId="0" borderId="0" xfId="8" applyFont="1" applyFill="1" applyBorder="1"/>
    <xf numFmtId="0" fontId="10" fillId="0" borderId="0" xfId="8" applyFont="1" applyFill="1" applyBorder="1" applyAlignment="1">
      <alignment horizontal="center"/>
    </xf>
    <xf numFmtId="0" fontId="7" fillId="0" borderId="2" xfId="8" applyFont="1" applyFill="1" applyBorder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11" fillId="0" borderId="0" xfId="9" applyFont="1"/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9" applyFont="1" applyAlignment="1">
      <alignment horizontal="center"/>
    </xf>
    <xf numFmtId="16" fontId="8" fillId="0" borderId="0" xfId="8" quotePrefix="1" applyNumberFormat="1" applyFont="1" applyFill="1" applyBorder="1" applyAlignment="1">
      <alignment horizontal="center"/>
    </xf>
    <xf numFmtId="0" fontId="10" fillId="0" borderId="0" xfId="8" applyFont="1" applyFill="1" applyBorder="1"/>
    <xf numFmtId="0" fontId="11" fillId="0" borderId="0" xfId="9" applyFont="1" applyProtection="1">
      <protection locked="0"/>
    </xf>
    <xf numFmtId="0" fontId="13" fillId="0" borderId="0" xfId="9" applyFont="1" applyAlignment="1">
      <alignment horizontal="center"/>
    </xf>
    <xf numFmtId="0" fontId="8" fillId="0" borderId="3" xfId="8" applyFont="1" applyFill="1" applyBorder="1"/>
    <xf numFmtId="16" fontId="8" fillId="0" borderId="3" xfId="8" quotePrefix="1" applyNumberFormat="1" applyFont="1" applyFill="1" applyBorder="1" applyAlignment="1">
      <alignment horizontal="center"/>
    </xf>
    <xf numFmtId="0" fontId="9" fillId="0" borderId="0" xfId="8" applyFont="1" applyFill="1" applyBorder="1" applyAlignment="1">
      <alignment vertical="top"/>
    </xf>
    <xf numFmtId="0" fontId="9" fillId="0" borderId="0" xfId="9" applyFont="1" applyAlignment="1">
      <alignment horizontal="left" vertical="top"/>
    </xf>
    <xf numFmtId="0" fontId="9" fillId="0" borderId="4" xfId="8" applyFont="1" applyFill="1" applyBorder="1" applyAlignment="1">
      <alignment horizontal="center"/>
    </xf>
    <xf numFmtId="0" fontId="7" fillId="0" borderId="0" xfId="9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10" applyFont="1"/>
    <xf numFmtId="0" fontId="7" fillId="0" borderId="0" xfId="0" applyFont="1"/>
    <xf numFmtId="0" fontId="14" fillId="0" borderId="0" xfId="0" applyFont="1"/>
    <xf numFmtId="0" fontId="10" fillId="0" borderId="0" xfId="0" applyFont="1" applyAlignment="1">
      <alignment horizontal="right"/>
    </xf>
    <xf numFmtId="0" fontId="10" fillId="0" borderId="0" xfId="9" applyFont="1" applyAlignment="1">
      <alignment horizontal="right"/>
    </xf>
    <xf numFmtId="0" fontId="10" fillId="0" borderId="0" xfId="8" applyFont="1" applyFill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7" fillId="0" borderId="0" xfId="8" applyFont="1" applyFill="1" applyBorder="1" applyAlignment="1">
      <alignment horizontal="left"/>
    </xf>
    <xf numFmtId="0" fontId="8" fillId="0" borderId="2" xfId="9" applyFont="1" applyBorder="1" applyAlignment="1">
      <alignment horizontal="left"/>
    </xf>
    <xf numFmtId="49" fontId="10" fillId="0" borderId="0" xfId="7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5" fillId="0" borderId="0" xfId="9" applyFont="1" applyAlignment="1">
      <alignment horizontal="right"/>
    </xf>
    <xf numFmtId="0" fontId="15" fillId="0" borderId="0" xfId="9" applyFont="1" applyAlignment="1">
      <alignment horizontal="center"/>
    </xf>
    <xf numFmtId="0" fontId="1" fillId="0" borderId="0" xfId="9" applyFont="1" applyAlignment="1">
      <alignment horizontal="center"/>
    </xf>
    <xf numFmtId="0" fontId="11" fillId="0" borderId="0" xfId="9" applyFont="1" applyAlignment="1" applyProtection="1">
      <alignment horizontal="center"/>
      <protection locked="0"/>
    </xf>
    <xf numFmtId="0" fontId="17" fillId="0" borderId="0" xfId="9" applyFont="1" applyAlignment="1">
      <alignment horizontal="center"/>
    </xf>
    <xf numFmtId="0" fontId="18" fillId="0" borderId="0" xfId="9" applyFont="1" applyAlignment="1">
      <alignment horizontal="right"/>
    </xf>
  </cellXfs>
  <cellStyles count="12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dmissions 2001 2" xfId="7" xr:uid="{00000000-0005-0000-0000-000007000000}"/>
    <cellStyle name="normal_Degrees 2000" xfId="8" xr:uid="{00000000-0005-0000-0000-000008000000}"/>
    <cellStyle name="Normal_DEGREESTables 30-36" xfId="9" xr:uid="{00000000-0005-0000-0000-000009000000}"/>
    <cellStyle name="Normal_Enrollment 2000" xfId="10" xr:uid="{00000000-0005-0000-0000-00000A000000}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22"/>
  <sheetViews>
    <sheetView tabSelected="1" zoomScaleNormal="100" workbookViewId="0">
      <selection activeCell="U286" sqref="U286"/>
    </sheetView>
  </sheetViews>
  <sheetFormatPr defaultRowHeight="12.3" x14ac:dyDescent="0.4"/>
  <cols>
    <col min="1" max="1" width="19" customWidth="1"/>
    <col min="2" max="2" width="51.44140625" customWidth="1"/>
    <col min="3" max="7" width="0" hidden="1" customWidth="1"/>
    <col min="8" max="10" width="8.27734375" bestFit="1" customWidth="1"/>
    <col min="11" max="15" width="7.83203125" bestFit="1" customWidth="1"/>
  </cols>
  <sheetData>
    <row r="1" spans="1:17" ht="18.3" x14ac:dyDescent="0.7">
      <c r="A1" s="22" t="s">
        <v>0</v>
      </c>
      <c r="C1" s="26"/>
      <c r="D1" s="26"/>
      <c r="F1" s="26"/>
      <c r="J1" s="26"/>
      <c r="L1" s="2"/>
      <c r="M1" s="26"/>
      <c r="N1" s="26"/>
      <c r="O1" s="26"/>
      <c r="P1" s="26"/>
    </row>
    <row r="2" spans="1:17" ht="18.3" x14ac:dyDescent="0.7">
      <c r="C2" s="26"/>
      <c r="D2" s="26"/>
      <c r="F2" s="26"/>
      <c r="J2" s="26"/>
      <c r="L2" s="2"/>
      <c r="M2" s="26"/>
      <c r="N2" s="26"/>
      <c r="O2" s="26"/>
      <c r="P2" s="26"/>
    </row>
    <row r="3" spans="1:17" ht="14.7" thickBot="1" x14ac:dyDescent="0.6">
      <c r="A3" s="6"/>
      <c r="B3" s="31"/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</row>
    <row r="4" spans="1:17" ht="14.4" x14ac:dyDescent="0.55000000000000004">
      <c r="A4" s="5" t="s">
        <v>16</v>
      </c>
      <c r="E4" s="7"/>
      <c r="G4" s="7"/>
      <c r="H4" s="7"/>
      <c r="I4" s="7"/>
    </row>
    <row r="5" spans="1:17" ht="14.4" x14ac:dyDescent="0.55000000000000004">
      <c r="A5" s="6" t="s">
        <v>17</v>
      </c>
      <c r="B5" s="1" t="s">
        <v>18</v>
      </c>
      <c r="C5" s="7">
        <v>8</v>
      </c>
      <c r="D5" s="7">
        <v>4</v>
      </c>
      <c r="E5" s="7">
        <v>9</v>
      </c>
      <c r="F5" s="7">
        <v>8</v>
      </c>
      <c r="G5" s="7">
        <v>6</v>
      </c>
      <c r="H5" s="7">
        <v>11</v>
      </c>
      <c r="I5" s="7">
        <v>5</v>
      </c>
      <c r="J5" s="7">
        <v>6</v>
      </c>
      <c r="K5" s="7">
        <v>9</v>
      </c>
      <c r="L5" s="7">
        <v>7</v>
      </c>
      <c r="M5" s="7">
        <v>14</v>
      </c>
      <c r="N5" s="7">
        <v>4</v>
      </c>
      <c r="O5" s="7">
        <v>5</v>
      </c>
      <c r="P5" s="7">
        <v>7</v>
      </c>
      <c r="Q5" s="7">
        <v>7</v>
      </c>
    </row>
    <row r="6" spans="1:17" ht="14.4" x14ac:dyDescent="0.55000000000000004">
      <c r="A6" s="6"/>
      <c r="B6" s="1" t="s">
        <v>19</v>
      </c>
      <c r="C6" s="7" t="s">
        <v>20</v>
      </c>
      <c r="D6" s="7" t="s">
        <v>20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>
        <v>1</v>
      </c>
      <c r="L6" s="7">
        <v>5</v>
      </c>
      <c r="M6" s="7">
        <v>2</v>
      </c>
      <c r="N6" s="7">
        <v>4</v>
      </c>
      <c r="O6" s="7">
        <v>6</v>
      </c>
      <c r="P6" s="7">
        <v>1</v>
      </c>
      <c r="Q6" s="7">
        <v>2</v>
      </c>
    </row>
    <row r="7" spans="1:17" ht="14.4" x14ac:dyDescent="0.55000000000000004">
      <c r="A7" s="6"/>
      <c r="B7" s="1" t="s">
        <v>21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5</v>
      </c>
    </row>
    <row r="8" spans="1:17" ht="14.4" x14ac:dyDescent="0.55000000000000004">
      <c r="A8" s="6"/>
      <c r="B8" s="1" t="s">
        <v>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6</v>
      </c>
    </row>
    <row r="9" spans="1:17" ht="14.4" x14ac:dyDescent="0.55000000000000004">
      <c r="A9" s="6"/>
      <c r="B9" s="1" t="s">
        <v>23</v>
      </c>
      <c r="C9" s="7" t="s">
        <v>20</v>
      </c>
      <c r="D9" s="7" t="s">
        <v>20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>
        <v>2</v>
      </c>
      <c r="L9" s="7">
        <v>1</v>
      </c>
      <c r="M9" s="7">
        <v>3</v>
      </c>
      <c r="N9" s="7">
        <v>5</v>
      </c>
      <c r="O9" s="7">
        <v>2</v>
      </c>
      <c r="P9" s="7">
        <v>2</v>
      </c>
      <c r="Q9" s="7">
        <v>1</v>
      </c>
    </row>
    <row r="10" spans="1:17" ht="14.4" x14ac:dyDescent="0.55000000000000004">
      <c r="A10" s="6"/>
      <c r="B10" s="9" t="s">
        <v>24</v>
      </c>
      <c r="C10" s="10">
        <f t="shared" ref="C10:G10" si="0">SUM(C5)</f>
        <v>8</v>
      </c>
      <c r="D10" s="10">
        <f t="shared" si="0"/>
        <v>4</v>
      </c>
      <c r="E10" s="10">
        <f t="shared" si="0"/>
        <v>9</v>
      </c>
      <c r="F10" s="10">
        <f t="shared" si="0"/>
        <v>8</v>
      </c>
      <c r="G10" s="10">
        <f t="shared" si="0"/>
        <v>6</v>
      </c>
      <c r="H10" s="10">
        <f>SUM(H5)</f>
        <v>11</v>
      </c>
      <c r="I10" s="10">
        <f>SUM(I5)</f>
        <v>5</v>
      </c>
      <c r="J10" s="10">
        <f>SUM(J5)</f>
        <v>6</v>
      </c>
      <c r="K10" s="10">
        <f t="shared" ref="K10:O10" si="1">SUM(K5:K9)</f>
        <v>12</v>
      </c>
      <c r="L10" s="10">
        <f t="shared" si="1"/>
        <v>13</v>
      </c>
      <c r="M10" s="10">
        <f t="shared" si="1"/>
        <v>19</v>
      </c>
      <c r="N10" s="10">
        <f t="shared" si="1"/>
        <v>13</v>
      </c>
      <c r="O10" s="10">
        <f t="shared" si="1"/>
        <v>13</v>
      </c>
      <c r="P10" s="10">
        <f>SUM(P5:P9)</f>
        <v>10</v>
      </c>
      <c r="Q10" s="10">
        <f>SUM(Q5:Q9)</f>
        <v>21</v>
      </c>
    </row>
    <row r="11" spans="1:17" ht="14.4" x14ac:dyDescent="0.55000000000000004">
      <c r="A11" s="8" t="s">
        <v>25</v>
      </c>
      <c r="B11" s="1" t="s">
        <v>26</v>
      </c>
      <c r="C11" s="7">
        <v>8</v>
      </c>
      <c r="D11" s="7">
        <v>9</v>
      </c>
      <c r="E11" s="7">
        <v>13</v>
      </c>
      <c r="F11" s="7">
        <v>12</v>
      </c>
      <c r="G11" s="7">
        <v>10</v>
      </c>
      <c r="H11" s="7">
        <v>10</v>
      </c>
      <c r="I11" s="7">
        <v>7</v>
      </c>
      <c r="J11" s="7">
        <v>4</v>
      </c>
      <c r="K11" s="7">
        <v>3</v>
      </c>
      <c r="L11" s="7">
        <v>6</v>
      </c>
      <c r="M11" s="7">
        <v>7</v>
      </c>
      <c r="N11" s="7">
        <v>8</v>
      </c>
      <c r="O11" s="7">
        <v>7</v>
      </c>
      <c r="P11" s="7">
        <v>5</v>
      </c>
      <c r="Q11" s="54">
        <v>5</v>
      </c>
    </row>
    <row r="12" spans="1:17" ht="14.4" x14ac:dyDescent="0.55000000000000004">
      <c r="A12" s="8"/>
      <c r="B12" s="1" t="s">
        <v>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7</v>
      </c>
      <c r="I12" s="7">
        <v>8</v>
      </c>
      <c r="J12" s="7">
        <v>8</v>
      </c>
      <c r="K12" s="7">
        <v>6</v>
      </c>
      <c r="L12" s="7">
        <v>7</v>
      </c>
      <c r="M12" s="7">
        <v>9</v>
      </c>
      <c r="N12" s="7">
        <v>4</v>
      </c>
      <c r="O12" s="7">
        <v>7</v>
      </c>
      <c r="P12" s="7">
        <v>8</v>
      </c>
      <c r="Q12" s="54">
        <v>12</v>
      </c>
    </row>
    <row r="13" spans="1:17" ht="14.4" x14ac:dyDescent="0.55000000000000004">
      <c r="B13" s="1" t="s">
        <v>28</v>
      </c>
      <c r="C13" s="7">
        <v>21</v>
      </c>
      <c r="D13" s="7">
        <v>19</v>
      </c>
      <c r="E13" s="7">
        <v>13</v>
      </c>
      <c r="F13" s="7">
        <v>16</v>
      </c>
      <c r="G13" s="7">
        <v>9</v>
      </c>
      <c r="H13" s="7">
        <v>14</v>
      </c>
      <c r="I13" s="7">
        <v>9</v>
      </c>
      <c r="J13" s="7">
        <v>10</v>
      </c>
      <c r="K13" s="7">
        <v>11</v>
      </c>
      <c r="L13" s="7">
        <v>3</v>
      </c>
      <c r="M13" s="7">
        <v>13</v>
      </c>
      <c r="N13" s="7">
        <v>12</v>
      </c>
      <c r="O13" s="7">
        <v>5</v>
      </c>
      <c r="P13" s="7">
        <v>2</v>
      </c>
      <c r="Q13" s="54">
        <v>8</v>
      </c>
    </row>
    <row r="14" spans="1:17" ht="14.4" x14ac:dyDescent="0.55000000000000004">
      <c r="B14" s="1" t="s">
        <v>29</v>
      </c>
      <c r="C14" s="7">
        <v>33</v>
      </c>
      <c r="D14" s="7">
        <v>67</v>
      </c>
      <c r="E14" s="7">
        <v>51</v>
      </c>
      <c r="F14" s="7">
        <v>54</v>
      </c>
      <c r="G14" s="7">
        <v>58</v>
      </c>
      <c r="H14" s="7">
        <v>37</v>
      </c>
      <c r="I14" s="7">
        <v>50</v>
      </c>
      <c r="J14" s="7">
        <v>48</v>
      </c>
      <c r="K14" s="7">
        <v>42</v>
      </c>
      <c r="L14" s="7">
        <v>48</v>
      </c>
      <c r="M14" s="7">
        <v>29</v>
      </c>
      <c r="N14" s="7">
        <v>47</v>
      </c>
      <c r="O14" s="7">
        <v>39</v>
      </c>
      <c r="P14" s="7">
        <v>30</v>
      </c>
      <c r="Q14" s="54">
        <v>40</v>
      </c>
    </row>
    <row r="15" spans="1:17" ht="14.4" x14ac:dyDescent="0.55000000000000004">
      <c r="B15" s="42" t="s">
        <v>30</v>
      </c>
      <c r="E15" s="7"/>
      <c r="G15" s="7"/>
      <c r="H15" s="7"/>
      <c r="I15" s="7"/>
      <c r="K15" s="7"/>
      <c r="P15" s="7">
        <v>4</v>
      </c>
      <c r="Q15" s="54">
        <v>28</v>
      </c>
    </row>
    <row r="16" spans="1:17" ht="14.4" x14ac:dyDescent="0.55000000000000004">
      <c r="B16" s="1" t="s">
        <v>18</v>
      </c>
      <c r="C16" s="7">
        <v>6</v>
      </c>
      <c r="D16" s="7">
        <v>10</v>
      </c>
      <c r="E16" s="7">
        <v>10</v>
      </c>
      <c r="F16" s="7">
        <v>8</v>
      </c>
      <c r="G16" s="7">
        <v>6</v>
      </c>
      <c r="H16" s="7">
        <v>9</v>
      </c>
      <c r="I16" s="7">
        <v>9</v>
      </c>
      <c r="J16" s="7">
        <v>4</v>
      </c>
      <c r="K16" s="7">
        <v>5</v>
      </c>
      <c r="L16" s="7">
        <v>10</v>
      </c>
      <c r="M16" s="7">
        <v>7</v>
      </c>
      <c r="N16" s="7">
        <v>8</v>
      </c>
      <c r="O16" s="7">
        <v>3</v>
      </c>
      <c r="P16" s="7">
        <v>7</v>
      </c>
      <c r="Q16" s="54">
        <v>6</v>
      </c>
    </row>
    <row r="17" spans="1:17" ht="14.4" x14ac:dyDescent="0.55000000000000004">
      <c r="B17" s="1" t="s">
        <v>31</v>
      </c>
      <c r="E17" s="7">
        <v>9</v>
      </c>
      <c r="F17" s="7">
        <v>8</v>
      </c>
      <c r="G17" s="7">
        <v>6</v>
      </c>
      <c r="H17" s="7">
        <v>11</v>
      </c>
      <c r="I17" s="7">
        <v>10</v>
      </c>
      <c r="J17" s="7">
        <v>5</v>
      </c>
      <c r="K17" s="7">
        <v>10</v>
      </c>
      <c r="L17" s="7">
        <v>3</v>
      </c>
      <c r="M17" s="7">
        <v>8</v>
      </c>
      <c r="N17" s="7">
        <v>15</v>
      </c>
      <c r="O17" s="7">
        <v>7</v>
      </c>
      <c r="P17" s="7">
        <v>10</v>
      </c>
      <c r="Q17" s="54">
        <v>2</v>
      </c>
    </row>
    <row r="18" spans="1:17" ht="14.4" x14ac:dyDescent="0.55000000000000004">
      <c r="B18" s="1" t="s">
        <v>32</v>
      </c>
      <c r="E18" s="7"/>
      <c r="G18" s="7"/>
      <c r="H18" s="7"/>
      <c r="I18" s="7"/>
      <c r="K18" s="7"/>
      <c r="O18" s="7">
        <v>5</v>
      </c>
      <c r="P18" s="7">
        <v>4</v>
      </c>
      <c r="Q18" s="54">
        <v>6</v>
      </c>
    </row>
    <row r="19" spans="1:17" ht="14.4" x14ac:dyDescent="0.55000000000000004">
      <c r="B19" s="1" t="s">
        <v>33</v>
      </c>
      <c r="E19" s="7"/>
      <c r="G19" s="7"/>
      <c r="H19" s="7"/>
      <c r="I19" s="7"/>
      <c r="K19" s="7"/>
      <c r="O19" s="7"/>
      <c r="P19" s="7"/>
      <c r="Q19" s="54">
        <v>18</v>
      </c>
    </row>
    <row r="20" spans="1:17" ht="14.4" x14ac:dyDescent="0.55000000000000004">
      <c r="B20" s="42" t="s">
        <v>34</v>
      </c>
      <c r="E20" s="7"/>
      <c r="G20" s="7"/>
      <c r="H20" s="7"/>
      <c r="I20" s="7"/>
      <c r="K20" s="7"/>
      <c r="O20" s="7"/>
      <c r="P20" s="7"/>
      <c r="Q20" s="54">
        <v>3</v>
      </c>
    </row>
    <row r="21" spans="1:17" ht="14.4" x14ac:dyDescent="0.55000000000000004">
      <c r="B21" s="1" t="s">
        <v>35</v>
      </c>
      <c r="E21" s="7"/>
      <c r="G21" s="7"/>
      <c r="H21" s="7"/>
      <c r="I21" s="7"/>
      <c r="K21" s="7"/>
      <c r="O21" s="7">
        <v>2</v>
      </c>
      <c r="P21" s="7">
        <v>0</v>
      </c>
      <c r="Q21" s="54">
        <v>0</v>
      </c>
    </row>
    <row r="22" spans="1:17" ht="14.4" x14ac:dyDescent="0.55000000000000004">
      <c r="B22" s="1" t="s">
        <v>21</v>
      </c>
      <c r="E22" s="7"/>
      <c r="G22" s="7"/>
      <c r="H22" s="7"/>
      <c r="I22" s="7"/>
      <c r="K22" s="7"/>
      <c r="O22" s="7"/>
      <c r="P22" s="7"/>
      <c r="Q22" s="54">
        <v>11</v>
      </c>
    </row>
    <row r="23" spans="1:17" ht="14.4" x14ac:dyDescent="0.55000000000000004">
      <c r="B23" s="1" t="s">
        <v>36</v>
      </c>
      <c r="C23" s="7">
        <v>31</v>
      </c>
      <c r="D23" s="7">
        <v>33</v>
      </c>
      <c r="E23" s="7">
        <v>27</v>
      </c>
      <c r="F23" s="7">
        <v>30</v>
      </c>
      <c r="G23" s="7">
        <v>49</v>
      </c>
      <c r="H23" s="7">
        <v>38</v>
      </c>
      <c r="I23" s="7">
        <v>30</v>
      </c>
      <c r="J23" s="7">
        <v>26</v>
      </c>
      <c r="K23" s="7">
        <v>23</v>
      </c>
      <c r="L23" s="7">
        <v>24</v>
      </c>
      <c r="M23" s="7">
        <v>15</v>
      </c>
      <c r="N23" s="7">
        <v>20</v>
      </c>
      <c r="O23" s="7">
        <v>27</v>
      </c>
      <c r="P23" s="7">
        <v>16</v>
      </c>
      <c r="Q23" s="54">
        <v>21</v>
      </c>
    </row>
    <row r="24" spans="1:17" ht="14.4" x14ac:dyDescent="0.55000000000000004">
      <c r="B24" s="1" t="s">
        <v>37</v>
      </c>
      <c r="C24" s="7">
        <v>2</v>
      </c>
      <c r="D24" s="7">
        <v>7</v>
      </c>
      <c r="E24" s="7">
        <v>7</v>
      </c>
      <c r="F24" s="7">
        <v>14</v>
      </c>
      <c r="G24" s="7">
        <v>10</v>
      </c>
      <c r="H24" s="7">
        <v>8</v>
      </c>
      <c r="I24" s="7">
        <v>12</v>
      </c>
      <c r="J24" s="7">
        <v>3</v>
      </c>
      <c r="K24" s="7">
        <v>8</v>
      </c>
      <c r="L24" s="7">
        <v>7</v>
      </c>
      <c r="M24" s="7">
        <v>11</v>
      </c>
      <c r="N24" s="7">
        <v>7</v>
      </c>
      <c r="O24" s="7">
        <v>5</v>
      </c>
      <c r="P24" s="7">
        <v>7</v>
      </c>
      <c r="Q24" s="54">
        <v>9</v>
      </c>
    </row>
    <row r="25" spans="1:17" ht="14.4" x14ac:dyDescent="0.55000000000000004">
      <c r="B25" s="1" t="s">
        <v>38</v>
      </c>
      <c r="C25" s="7">
        <v>15</v>
      </c>
      <c r="D25" s="7">
        <v>14</v>
      </c>
      <c r="E25" s="7">
        <v>21</v>
      </c>
      <c r="F25" s="7">
        <v>16</v>
      </c>
      <c r="G25" s="7">
        <v>11</v>
      </c>
      <c r="H25" s="7">
        <v>19</v>
      </c>
      <c r="I25" s="7">
        <v>19</v>
      </c>
      <c r="J25" s="7">
        <v>22</v>
      </c>
      <c r="K25" s="7">
        <v>17</v>
      </c>
      <c r="L25" s="7">
        <v>18</v>
      </c>
      <c r="M25" s="7">
        <v>24</v>
      </c>
      <c r="N25" s="7">
        <v>11</v>
      </c>
      <c r="O25" s="7">
        <v>22</v>
      </c>
      <c r="P25" s="7">
        <v>16</v>
      </c>
      <c r="Q25" s="54">
        <v>18</v>
      </c>
    </row>
    <row r="26" spans="1:17" ht="14.4" x14ac:dyDescent="0.55000000000000004">
      <c r="B26" s="42" t="s">
        <v>39</v>
      </c>
      <c r="C26" s="11"/>
      <c r="D26" s="11"/>
      <c r="E26" s="11"/>
      <c r="F26" s="11"/>
      <c r="G26" s="11">
        <v>3</v>
      </c>
      <c r="H26" s="11">
        <v>2</v>
      </c>
      <c r="I26" s="11">
        <v>1</v>
      </c>
      <c r="J26" s="11">
        <v>6</v>
      </c>
      <c r="K26" s="11">
        <v>4</v>
      </c>
      <c r="L26" s="7">
        <v>3</v>
      </c>
      <c r="M26" s="7">
        <v>4</v>
      </c>
      <c r="N26" s="7">
        <v>4</v>
      </c>
      <c r="O26" s="7">
        <v>0</v>
      </c>
      <c r="P26" s="7">
        <v>3</v>
      </c>
      <c r="Q26" s="54">
        <v>8</v>
      </c>
    </row>
    <row r="27" spans="1:17" ht="14.4" x14ac:dyDescent="0.55000000000000004">
      <c r="B27" s="42" t="s">
        <v>40</v>
      </c>
      <c r="C27" s="11">
        <v>2</v>
      </c>
      <c r="D27" s="11">
        <v>5</v>
      </c>
      <c r="E27" s="11">
        <v>11</v>
      </c>
      <c r="F27" s="11">
        <v>8</v>
      </c>
      <c r="G27" s="11">
        <v>5</v>
      </c>
      <c r="H27" s="11">
        <v>8</v>
      </c>
      <c r="I27" s="11">
        <v>10</v>
      </c>
      <c r="J27" s="11">
        <v>6</v>
      </c>
      <c r="K27" s="11">
        <v>7</v>
      </c>
      <c r="L27" s="7">
        <v>5</v>
      </c>
      <c r="M27" s="7">
        <v>11</v>
      </c>
      <c r="N27" s="7">
        <v>3</v>
      </c>
      <c r="O27" s="7">
        <v>17</v>
      </c>
      <c r="P27" s="7">
        <v>9</v>
      </c>
      <c r="Q27" s="54">
        <v>5</v>
      </c>
    </row>
    <row r="28" spans="1:17" ht="14.4" x14ac:dyDescent="0.55000000000000004">
      <c r="B28" s="42" t="s">
        <v>41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54">
        <v>2</v>
      </c>
    </row>
    <row r="29" spans="1:17" ht="14.4" x14ac:dyDescent="0.55000000000000004">
      <c r="B29" s="42" t="s">
        <v>42</v>
      </c>
      <c r="C29" s="11">
        <v>13</v>
      </c>
      <c r="D29" s="11">
        <v>9</v>
      </c>
      <c r="E29" s="11">
        <v>9</v>
      </c>
      <c r="F29" s="11">
        <v>7</v>
      </c>
      <c r="G29" s="11">
        <v>2</v>
      </c>
      <c r="H29" s="11">
        <v>5</v>
      </c>
      <c r="I29" s="11">
        <v>2</v>
      </c>
      <c r="J29" s="11">
        <v>5</v>
      </c>
      <c r="K29" s="11">
        <v>2</v>
      </c>
      <c r="L29" s="7">
        <v>1</v>
      </c>
      <c r="M29" s="7">
        <v>2</v>
      </c>
      <c r="N29" s="7">
        <v>0</v>
      </c>
      <c r="O29" s="7">
        <v>0</v>
      </c>
      <c r="P29" s="7">
        <v>1</v>
      </c>
      <c r="Q29" s="54">
        <v>0</v>
      </c>
    </row>
    <row r="30" spans="1:17" ht="14.4" x14ac:dyDescent="0.55000000000000004">
      <c r="B30" s="42" t="s">
        <v>43</v>
      </c>
      <c r="C30" s="11"/>
      <c r="D30" s="11"/>
      <c r="E30" s="11"/>
      <c r="F30" s="11"/>
      <c r="G30" s="11">
        <v>1</v>
      </c>
      <c r="H30" s="11">
        <v>4</v>
      </c>
      <c r="I30" s="11">
        <v>6</v>
      </c>
      <c r="J30" s="11">
        <v>5</v>
      </c>
      <c r="K30" s="11">
        <v>4</v>
      </c>
      <c r="L30" s="7">
        <v>8</v>
      </c>
      <c r="M30" s="7">
        <v>6</v>
      </c>
      <c r="N30" s="7">
        <v>4</v>
      </c>
      <c r="O30" s="7">
        <v>5</v>
      </c>
      <c r="P30" s="7">
        <v>3</v>
      </c>
      <c r="Q30" s="54">
        <v>3</v>
      </c>
    </row>
    <row r="31" spans="1:17" ht="14.4" x14ac:dyDescent="0.55000000000000004">
      <c r="A31" s="6"/>
      <c r="B31" s="1" t="s">
        <v>44</v>
      </c>
      <c r="C31" s="7">
        <v>18</v>
      </c>
      <c r="D31" s="7">
        <v>10</v>
      </c>
      <c r="E31" s="7">
        <v>14</v>
      </c>
      <c r="F31" s="7">
        <v>11</v>
      </c>
      <c r="G31" s="7">
        <v>13</v>
      </c>
      <c r="H31" s="7">
        <v>9</v>
      </c>
      <c r="I31" s="7">
        <v>9</v>
      </c>
      <c r="J31" s="7">
        <v>11</v>
      </c>
      <c r="K31" s="7">
        <v>12</v>
      </c>
      <c r="L31" s="7">
        <v>13</v>
      </c>
      <c r="M31" s="7">
        <v>1</v>
      </c>
      <c r="N31" s="7">
        <v>0</v>
      </c>
      <c r="O31" s="7">
        <v>0</v>
      </c>
      <c r="P31" s="7">
        <v>0</v>
      </c>
      <c r="Q31" s="54">
        <v>0</v>
      </c>
    </row>
    <row r="32" spans="1:17" ht="14.4" x14ac:dyDescent="0.55000000000000004">
      <c r="A32" s="6"/>
      <c r="B32" s="1" t="s">
        <v>45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4">
        <v>14</v>
      </c>
    </row>
    <row r="33" spans="1:17" ht="14.4" x14ac:dyDescent="0.55000000000000004">
      <c r="B33" s="1" t="s">
        <v>46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6</v>
      </c>
      <c r="I33" s="7">
        <v>3</v>
      </c>
      <c r="J33" s="7">
        <v>6</v>
      </c>
      <c r="K33" s="7">
        <v>7</v>
      </c>
      <c r="L33" s="7">
        <v>4</v>
      </c>
      <c r="M33" s="7">
        <v>3</v>
      </c>
      <c r="N33" s="7">
        <v>8</v>
      </c>
      <c r="O33" s="7">
        <v>2</v>
      </c>
      <c r="P33" s="7">
        <v>5</v>
      </c>
      <c r="Q33" s="54">
        <v>2</v>
      </c>
    </row>
    <row r="34" spans="1:17" ht="14.4" x14ac:dyDescent="0.55000000000000004">
      <c r="B34" s="42" t="s">
        <v>47</v>
      </c>
      <c r="C34" s="7" t="s">
        <v>20</v>
      </c>
      <c r="D34" s="7" t="s">
        <v>20</v>
      </c>
      <c r="E34" s="7" t="s">
        <v>20</v>
      </c>
      <c r="F34" s="7" t="s">
        <v>20</v>
      </c>
      <c r="G34" s="11">
        <v>1</v>
      </c>
      <c r="H34" s="11">
        <v>0</v>
      </c>
      <c r="I34" s="11">
        <v>0</v>
      </c>
      <c r="J34" s="11">
        <v>0</v>
      </c>
      <c r="K34" s="11">
        <v>1</v>
      </c>
      <c r="L34" s="7">
        <v>0</v>
      </c>
      <c r="M34" s="7">
        <v>1</v>
      </c>
      <c r="N34" s="7">
        <v>3</v>
      </c>
      <c r="O34" s="7">
        <v>0</v>
      </c>
      <c r="P34" s="7">
        <v>1</v>
      </c>
      <c r="Q34" s="54">
        <v>0</v>
      </c>
    </row>
    <row r="35" spans="1:17" ht="14.4" x14ac:dyDescent="0.55000000000000004">
      <c r="B35" s="41" t="s">
        <v>48</v>
      </c>
      <c r="C35" s="7" t="s">
        <v>20</v>
      </c>
      <c r="D35" s="7" t="s">
        <v>20</v>
      </c>
      <c r="E35" s="7" t="s">
        <v>20</v>
      </c>
      <c r="F35" s="7" t="s">
        <v>20</v>
      </c>
      <c r="G35" s="11"/>
      <c r="H35" s="11"/>
      <c r="I35" s="11">
        <v>1</v>
      </c>
      <c r="J35" s="11">
        <v>3</v>
      </c>
      <c r="K35" s="11">
        <v>1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54">
        <v>1</v>
      </c>
    </row>
    <row r="36" spans="1:17" ht="14.4" x14ac:dyDescent="0.55000000000000004">
      <c r="B36" s="42" t="s">
        <v>49</v>
      </c>
      <c r="C36" s="7" t="s">
        <v>20</v>
      </c>
      <c r="D36" s="7" t="s">
        <v>20</v>
      </c>
      <c r="E36" s="7" t="s">
        <v>20</v>
      </c>
      <c r="F36" s="7" t="s">
        <v>20</v>
      </c>
      <c r="G36" s="11">
        <v>1</v>
      </c>
      <c r="H36" s="11">
        <v>6</v>
      </c>
      <c r="I36" s="11">
        <v>2</v>
      </c>
      <c r="J36" s="11">
        <v>3</v>
      </c>
      <c r="K36" s="11">
        <v>5</v>
      </c>
      <c r="L36" s="7">
        <v>4</v>
      </c>
      <c r="M36" s="7">
        <v>1</v>
      </c>
      <c r="N36" s="7">
        <v>5</v>
      </c>
      <c r="O36" s="7">
        <v>2</v>
      </c>
      <c r="P36" s="7">
        <v>4</v>
      </c>
      <c r="Q36" s="54">
        <v>1</v>
      </c>
    </row>
    <row r="37" spans="1:17" ht="14.4" x14ac:dyDescent="0.55000000000000004">
      <c r="B37" s="36" t="s">
        <v>50</v>
      </c>
      <c r="C37" s="7"/>
      <c r="D37" s="7"/>
      <c r="E37" s="7"/>
      <c r="F37" s="7"/>
      <c r="G37" s="11"/>
      <c r="H37" s="11"/>
      <c r="I37" s="11"/>
      <c r="J37" s="11"/>
      <c r="K37" s="11"/>
      <c r="L37" s="7"/>
      <c r="M37" s="7"/>
      <c r="N37" s="7"/>
      <c r="O37" s="7"/>
      <c r="P37" s="7"/>
      <c r="Q37" s="54">
        <v>16</v>
      </c>
    </row>
    <row r="38" spans="1:17" ht="14.4" x14ac:dyDescent="0.55000000000000004">
      <c r="B38" s="42" t="s">
        <v>51</v>
      </c>
      <c r="C38" s="7"/>
      <c r="D38" s="7"/>
      <c r="E38" s="7"/>
      <c r="F38" s="7"/>
      <c r="G38" s="11"/>
      <c r="H38" s="11"/>
      <c r="I38" s="11"/>
      <c r="J38" s="11"/>
      <c r="K38" s="11"/>
      <c r="L38" s="7"/>
      <c r="M38" s="7"/>
      <c r="N38" s="7"/>
      <c r="O38" s="7"/>
      <c r="P38" s="7"/>
      <c r="Q38" s="54">
        <v>9</v>
      </c>
    </row>
    <row r="39" spans="1:17" ht="14.4" x14ac:dyDescent="0.55000000000000004">
      <c r="B39" s="36" t="s">
        <v>22</v>
      </c>
      <c r="C39" s="7"/>
      <c r="D39" s="7"/>
      <c r="E39" s="7"/>
      <c r="F39" s="7"/>
      <c r="G39" s="11"/>
      <c r="H39" s="11"/>
      <c r="I39" s="11"/>
      <c r="J39" s="11"/>
      <c r="K39" s="11"/>
      <c r="L39" s="7"/>
      <c r="M39" s="7"/>
      <c r="N39" s="7"/>
      <c r="O39" s="7"/>
      <c r="P39" s="7"/>
      <c r="Q39" s="54">
        <v>4</v>
      </c>
    </row>
    <row r="40" spans="1:17" ht="14.4" x14ac:dyDescent="0.55000000000000004">
      <c r="B40" s="1" t="s">
        <v>52</v>
      </c>
      <c r="C40" s="7" t="s">
        <v>20</v>
      </c>
      <c r="D40" s="7" t="s">
        <v>20</v>
      </c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>
        <v>4</v>
      </c>
      <c r="L40" s="7">
        <v>5</v>
      </c>
      <c r="M40" s="7">
        <v>11</v>
      </c>
      <c r="N40" s="7">
        <v>4</v>
      </c>
      <c r="O40" s="7">
        <v>0</v>
      </c>
      <c r="P40" s="7">
        <v>0</v>
      </c>
      <c r="Q40" s="54">
        <v>0</v>
      </c>
    </row>
    <row r="41" spans="1:17" ht="14.4" x14ac:dyDescent="0.55000000000000004">
      <c r="B41" s="47" t="s">
        <v>53</v>
      </c>
      <c r="C41" s="10">
        <f>C11+C12+C13+C14+C16+C17+C23+C24+C25+C31+C33</f>
        <v>134</v>
      </c>
      <c r="D41" s="10">
        <f>D11+D12+D13+D14+D16+D17+D23+D24+D25+D31+D33</f>
        <v>169</v>
      </c>
      <c r="E41" s="10">
        <f>E11+E12+E13+E14+E16+E17+E23+E24+E25+E31+E33</f>
        <v>165</v>
      </c>
      <c r="F41" s="10">
        <f>F11+F12+F13+F14+F16+F17+F23+F24+F25+F31+F33</f>
        <v>169</v>
      </c>
      <c r="G41" s="10">
        <f>G11+G12+G13+G14+G16+G17+G23+G24+G25+G31+G33</f>
        <v>174</v>
      </c>
      <c r="H41" s="10">
        <f>H11+H12+H13+H14+H16+H17+H23+H24+H25+H31+H33</f>
        <v>168</v>
      </c>
      <c r="I41" s="10">
        <f>I11+I12+I13+I14+I16+I17+I23+I24+I25+I31+I33</f>
        <v>166</v>
      </c>
      <c r="J41" s="10">
        <f>J11+J12+J13+J14+J16+J17+J23+J24+J25+J31+J33</f>
        <v>147</v>
      </c>
      <c r="K41" s="10">
        <f>K11+K12+K13+K14+K16+K17+K23+K24+K25+K31+K33+K40</f>
        <v>148</v>
      </c>
      <c r="L41" s="10">
        <f>L11+L12+L13+L14+L16+L17+L23+L24+L25+L31+L33+L40</f>
        <v>148</v>
      </c>
      <c r="M41" s="10">
        <f>M11+M12+M13+M14+M16+M17+M23+M24+M25+M31+M33+M40</f>
        <v>138</v>
      </c>
      <c r="N41" s="10">
        <f>N11+N12+N13+N14+N16+N17+N23+N24+N25+N31+N33+N40</f>
        <v>144</v>
      </c>
      <c r="O41" s="10">
        <f>O11+O12+O13+O14+O16+O17+O18+O21+O23+O24+O25+O31+O33+O40</f>
        <v>131</v>
      </c>
      <c r="P41" s="10">
        <f>P11+P12+P13+P14+P16+P17+P18+P21+P23+P24+P25+P31+P33+P40</f>
        <v>110</v>
      </c>
      <c r="Q41" s="10">
        <f>Q11+Q12+Q13+Q14+Q16+Q17+Q18+Q21+Q23+Q24+Q25+Q31+Q33+Q40+Q19+Q37+Q32+Q22+Q39</f>
        <v>192</v>
      </c>
    </row>
    <row r="42" spans="1:17" ht="14.4" x14ac:dyDescent="0.55000000000000004">
      <c r="A42" s="8" t="s">
        <v>54</v>
      </c>
      <c r="B42" s="1" t="s">
        <v>55</v>
      </c>
      <c r="I42" s="7">
        <v>3</v>
      </c>
      <c r="J42" s="7">
        <v>0</v>
      </c>
      <c r="K42" s="7">
        <v>1</v>
      </c>
      <c r="L42" s="7">
        <v>3</v>
      </c>
      <c r="M42" s="7">
        <v>1</v>
      </c>
      <c r="N42" s="7">
        <v>3</v>
      </c>
      <c r="O42" s="7">
        <v>0</v>
      </c>
      <c r="P42" s="7">
        <v>0</v>
      </c>
      <c r="Q42" s="7">
        <v>2</v>
      </c>
    </row>
    <row r="43" spans="1:17" ht="14.4" x14ac:dyDescent="0.55000000000000004">
      <c r="A43" s="8"/>
      <c r="B43" s="1" t="s">
        <v>33</v>
      </c>
      <c r="I43" s="7"/>
      <c r="J43" s="7"/>
      <c r="K43" s="7"/>
      <c r="L43" s="7"/>
      <c r="M43" s="7"/>
      <c r="N43" s="7"/>
      <c r="O43" s="7"/>
      <c r="P43" s="7"/>
      <c r="Q43" s="7">
        <v>5</v>
      </c>
    </row>
    <row r="44" spans="1:17" ht="14.4" x14ac:dyDescent="0.55000000000000004">
      <c r="B44" s="1" t="s">
        <v>56</v>
      </c>
      <c r="C44" s="7">
        <v>5</v>
      </c>
      <c r="D44" s="7">
        <v>4</v>
      </c>
      <c r="E44" s="7">
        <v>2</v>
      </c>
      <c r="F44" s="7">
        <v>5</v>
      </c>
      <c r="G44" s="7">
        <v>2</v>
      </c>
      <c r="H44" s="7">
        <v>3</v>
      </c>
      <c r="I44" s="7">
        <v>0</v>
      </c>
      <c r="J44" s="7">
        <v>5</v>
      </c>
      <c r="K44" s="7">
        <v>3</v>
      </c>
      <c r="L44" s="7">
        <v>1</v>
      </c>
      <c r="M44" s="7">
        <v>4</v>
      </c>
      <c r="N44" s="7">
        <v>0</v>
      </c>
      <c r="O44" s="7">
        <v>2</v>
      </c>
      <c r="P44" s="7">
        <v>0</v>
      </c>
      <c r="Q44" s="7">
        <v>0</v>
      </c>
    </row>
    <row r="45" spans="1:17" ht="14.4" x14ac:dyDescent="0.55000000000000004">
      <c r="B45" s="1" t="s">
        <v>57</v>
      </c>
      <c r="E45" s="7"/>
      <c r="G45" s="7"/>
      <c r="H45" s="7"/>
      <c r="I45" s="7"/>
      <c r="K45" s="7"/>
      <c r="P45" s="7">
        <v>1</v>
      </c>
      <c r="Q45" s="7">
        <v>0</v>
      </c>
    </row>
    <row r="46" spans="1:17" ht="14.4" x14ac:dyDescent="0.55000000000000004">
      <c r="B46" s="1" t="s">
        <v>58</v>
      </c>
      <c r="E46" s="7"/>
      <c r="G46" s="7"/>
      <c r="H46" s="7"/>
      <c r="I46" s="7"/>
      <c r="K46" s="7"/>
      <c r="M46" s="7">
        <v>1</v>
      </c>
      <c r="N46" s="7">
        <v>0</v>
      </c>
      <c r="O46" s="7">
        <v>0</v>
      </c>
      <c r="P46" s="7">
        <v>0</v>
      </c>
      <c r="Q46" s="7">
        <v>0</v>
      </c>
    </row>
    <row r="47" spans="1:17" ht="14.4" x14ac:dyDescent="0.55000000000000004">
      <c r="B47" s="1" t="s">
        <v>51</v>
      </c>
      <c r="E47" s="7"/>
      <c r="G47" s="7"/>
      <c r="H47" s="7"/>
      <c r="I47" s="7"/>
      <c r="K47" s="7"/>
      <c r="M47" s="7"/>
      <c r="N47" s="7"/>
      <c r="O47" s="7"/>
      <c r="P47" s="7"/>
      <c r="Q47" s="7">
        <v>5</v>
      </c>
    </row>
    <row r="48" spans="1:17" ht="14.4" x14ac:dyDescent="0.55000000000000004">
      <c r="B48" s="1" t="s">
        <v>59</v>
      </c>
      <c r="C48" s="7">
        <v>0</v>
      </c>
      <c r="D48" s="7">
        <v>0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2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0</v>
      </c>
      <c r="Q48" s="7">
        <v>0</v>
      </c>
    </row>
    <row r="49" spans="1:255" ht="14.4" x14ac:dyDescent="0.55000000000000004">
      <c r="B49" s="1" t="s">
        <v>60</v>
      </c>
      <c r="E49" s="7"/>
      <c r="G49" s="7"/>
      <c r="H49" s="7"/>
      <c r="I49" s="7">
        <v>7</v>
      </c>
      <c r="J49" s="7">
        <v>1</v>
      </c>
      <c r="K49" s="7">
        <v>4</v>
      </c>
      <c r="L49" s="7">
        <v>2</v>
      </c>
      <c r="M49" s="7">
        <v>3</v>
      </c>
      <c r="N49" s="7">
        <v>3</v>
      </c>
      <c r="O49" s="7">
        <v>2</v>
      </c>
      <c r="P49" s="7">
        <v>2</v>
      </c>
      <c r="Q49" s="7">
        <v>2</v>
      </c>
    </row>
    <row r="50" spans="1:255" ht="14.4" x14ac:dyDescent="0.55000000000000004">
      <c r="B50" s="9" t="s">
        <v>61</v>
      </c>
      <c r="C50" s="10">
        <f t="shared" ref="C50:P50" si="2">SUM(C42:C49)</f>
        <v>5</v>
      </c>
      <c r="D50" s="10">
        <f t="shared" si="2"/>
        <v>4</v>
      </c>
      <c r="E50" s="10">
        <f t="shared" si="2"/>
        <v>3</v>
      </c>
      <c r="F50" s="10">
        <f t="shared" si="2"/>
        <v>6</v>
      </c>
      <c r="G50" s="10">
        <f t="shared" si="2"/>
        <v>2</v>
      </c>
      <c r="H50" s="10">
        <f t="shared" si="2"/>
        <v>3</v>
      </c>
      <c r="I50" s="10">
        <f t="shared" si="2"/>
        <v>10</v>
      </c>
      <c r="J50" s="10">
        <f t="shared" si="2"/>
        <v>8</v>
      </c>
      <c r="K50" s="10">
        <f t="shared" si="2"/>
        <v>9</v>
      </c>
      <c r="L50" s="10">
        <f t="shared" si="2"/>
        <v>7</v>
      </c>
      <c r="M50" s="10">
        <f t="shared" si="2"/>
        <v>10</v>
      </c>
      <c r="N50" s="10">
        <f t="shared" si="2"/>
        <v>7</v>
      </c>
      <c r="O50" s="10">
        <f t="shared" si="2"/>
        <v>5</v>
      </c>
      <c r="P50" s="10">
        <f t="shared" si="2"/>
        <v>3</v>
      </c>
      <c r="Q50" s="10">
        <f>SUM(Q42:Q49)</f>
        <v>14</v>
      </c>
    </row>
    <row r="51" spans="1:255" ht="14.4" x14ac:dyDescent="0.55000000000000004">
      <c r="B51" s="5" t="s">
        <v>62</v>
      </c>
      <c r="C51" s="15">
        <f>SUM(C10+C41+C50)</f>
        <v>147</v>
      </c>
      <c r="D51" s="15">
        <f>SUM(D10+D41+D50)</f>
        <v>177</v>
      </c>
      <c r="E51" s="15">
        <f>SUM(E10+E41+E50)</f>
        <v>177</v>
      </c>
      <c r="F51" s="15">
        <f>SUM(F10+F41+F50)</f>
        <v>183</v>
      </c>
      <c r="G51" s="15">
        <f>SUM(G10+G41+G50)</f>
        <v>182</v>
      </c>
      <c r="H51" s="15">
        <f>SUM(H10+H41+H50)</f>
        <v>182</v>
      </c>
      <c r="I51" s="15">
        <f>SUM(I10+I41+I50)</f>
        <v>181</v>
      </c>
      <c r="J51" s="15">
        <f>SUM(J10+J41+J50)</f>
        <v>161</v>
      </c>
      <c r="K51" s="15">
        <f>K10+K41+K50</f>
        <v>169</v>
      </c>
      <c r="L51" s="15">
        <f>L10+L41+L50</f>
        <v>168</v>
      </c>
      <c r="M51" s="15">
        <f>M10+M41+M50</f>
        <v>167</v>
      </c>
      <c r="N51" s="15">
        <f>N10+N41+N50</f>
        <v>164</v>
      </c>
      <c r="O51" s="15">
        <f>O10+O41+O50</f>
        <v>149</v>
      </c>
      <c r="P51" s="15">
        <f>P10+P41+P50</f>
        <v>123</v>
      </c>
      <c r="Q51" s="15">
        <f>Q10+Q41+Q50</f>
        <v>227</v>
      </c>
    </row>
    <row r="52" spans="1:255" ht="14.4" x14ac:dyDescent="0.55000000000000004">
      <c r="A52" s="19" t="s">
        <v>63</v>
      </c>
      <c r="C52" s="1"/>
      <c r="D52" s="1"/>
      <c r="F52" s="1"/>
      <c r="J52" s="13"/>
      <c r="K52" s="13"/>
      <c r="L52" s="13"/>
      <c r="M52" s="13"/>
    </row>
    <row r="53" spans="1:255" ht="14.4" x14ac:dyDescent="0.55000000000000004">
      <c r="A53" s="6" t="s">
        <v>17</v>
      </c>
      <c r="B53" s="1" t="s">
        <v>64</v>
      </c>
      <c r="C53" s="1"/>
      <c r="D53" s="1"/>
      <c r="F53" s="1"/>
      <c r="J53" s="13"/>
      <c r="K53" s="13"/>
      <c r="L53" s="13"/>
      <c r="M53" s="13"/>
      <c r="O53" s="7">
        <v>2</v>
      </c>
      <c r="P53" s="7">
        <v>1</v>
      </c>
      <c r="Q53" s="7">
        <v>0</v>
      </c>
    </row>
    <row r="54" spans="1:255" ht="14.4" x14ac:dyDescent="0.55000000000000004">
      <c r="B54" s="1" t="s">
        <v>65</v>
      </c>
      <c r="C54" s="7">
        <f>C55+C56</f>
        <v>2</v>
      </c>
      <c r="D54" s="14">
        <v>3</v>
      </c>
      <c r="E54" s="14">
        <v>4</v>
      </c>
      <c r="F54" s="14">
        <v>3</v>
      </c>
      <c r="G54" s="14">
        <v>1</v>
      </c>
      <c r="H54" s="14">
        <v>6</v>
      </c>
      <c r="I54" s="14">
        <v>2</v>
      </c>
      <c r="J54" s="14">
        <v>5</v>
      </c>
      <c r="K54" s="14">
        <v>5</v>
      </c>
      <c r="L54" s="14">
        <v>6</v>
      </c>
      <c r="M54" s="14">
        <v>2</v>
      </c>
      <c r="N54" s="7">
        <v>3</v>
      </c>
      <c r="O54" s="7">
        <v>6</v>
      </c>
      <c r="P54" s="7">
        <v>9</v>
      </c>
      <c r="Q54" s="7">
        <v>5</v>
      </c>
      <c r="IU54" s="1">
        <f>SUM(C54:IT54)</f>
        <v>62</v>
      </c>
    </row>
    <row r="55" spans="1:255" ht="14.4" x14ac:dyDescent="0.55000000000000004">
      <c r="B55" s="42" t="s">
        <v>66</v>
      </c>
      <c r="C55" s="11">
        <v>2</v>
      </c>
      <c r="D55" s="11">
        <v>1</v>
      </c>
      <c r="E55" s="11">
        <v>3</v>
      </c>
      <c r="F55" s="11">
        <v>2</v>
      </c>
      <c r="G55" s="11">
        <v>0</v>
      </c>
      <c r="H55" s="11">
        <v>1</v>
      </c>
      <c r="I55" s="11">
        <v>0</v>
      </c>
      <c r="J55" s="11">
        <v>3</v>
      </c>
      <c r="K55" s="11">
        <v>3</v>
      </c>
      <c r="L55" s="7">
        <v>3</v>
      </c>
      <c r="M55" s="7">
        <v>0</v>
      </c>
      <c r="N55" s="7">
        <v>2</v>
      </c>
      <c r="O55" s="7">
        <v>5</v>
      </c>
      <c r="P55" s="7">
        <v>2</v>
      </c>
      <c r="Q55" s="7">
        <v>2</v>
      </c>
    </row>
    <row r="56" spans="1:255" ht="14.4" x14ac:dyDescent="0.55000000000000004">
      <c r="B56" s="42" t="s">
        <v>67</v>
      </c>
      <c r="C56" s="11">
        <v>0</v>
      </c>
      <c r="D56" s="11">
        <v>2</v>
      </c>
      <c r="E56" s="11">
        <v>1</v>
      </c>
      <c r="F56" s="11">
        <v>1</v>
      </c>
      <c r="G56" s="11">
        <v>1</v>
      </c>
      <c r="H56" s="11">
        <v>5</v>
      </c>
      <c r="I56" s="11">
        <v>2</v>
      </c>
      <c r="J56" s="11">
        <v>2</v>
      </c>
      <c r="K56" s="11">
        <v>2</v>
      </c>
      <c r="L56" s="7">
        <v>3</v>
      </c>
      <c r="M56" s="7">
        <v>2</v>
      </c>
      <c r="N56" s="7">
        <v>1</v>
      </c>
      <c r="O56" s="7">
        <v>1</v>
      </c>
      <c r="P56" s="7">
        <v>7</v>
      </c>
      <c r="Q56" s="7">
        <v>3</v>
      </c>
    </row>
    <row r="57" spans="1:255" ht="14.4" x14ac:dyDescent="0.55000000000000004">
      <c r="B57" s="36" t="s">
        <v>68</v>
      </c>
      <c r="C57" s="11" t="s">
        <v>20</v>
      </c>
      <c r="D57" s="11" t="s">
        <v>20</v>
      </c>
      <c r="E57" s="11" t="s">
        <v>20</v>
      </c>
      <c r="F57" s="11" t="s">
        <v>20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1</v>
      </c>
      <c r="N57" s="7">
        <v>2</v>
      </c>
      <c r="O57" s="7">
        <v>0</v>
      </c>
      <c r="P57" s="7">
        <v>0</v>
      </c>
      <c r="Q57" s="7">
        <v>0</v>
      </c>
    </row>
    <row r="58" spans="1:255" ht="14.4" x14ac:dyDescent="0.55000000000000004">
      <c r="B58" s="1" t="s">
        <v>69</v>
      </c>
      <c r="C58" s="7">
        <f>C60</f>
        <v>2</v>
      </c>
      <c r="D58" s="7">
        <v>2</v>
      </c>
      <c r="E58" s="7">
        <v>4</v>
      </c>
      <c r="F58" s="7">
        <v>5</v>
      </c>
      <c r="G58" s="7">
        <v>1</v>
      </c>
      <c r="H58" s="7">
        <v>4</v>
      </c>
      <c r="I58" s="7">
        <v>4</v>
      </c>
      <c r="J58" s="7">
        <v>2</v>
      </c>
      <c r="K58" s="7">
        <v>2</v>
      </c>
      <c r="L58" s="7">
        <v>6</v>
      </c>
      <c r="M58" s="7">
        <v>4</v>
      </c>
      <c r="N58" s="7">
        <v>1</v>
      </c>
      <c r="O58" s="7">
        <v>1</v>
      </c>
      <c r="P58" s="7">
        <v>5</v>
      </c>
      <c r="Q58" s="7">
        <v>4</v>
      </c>
    </row>
    <row r="59" spans="1:255" ht="14.4" x14ac:dyDescent="0.55000000000000004">
      <c r="B59" s="42" t="s">
        <v>70</v>
      </c>
      <c r="E59" s="7"/>
      <c r="G59" s="7"/>
      <c r="H59" s="7"/>
      <c r="I59" s="7"/>
      <c r="K59" s="7"/>
      <c r="P59" s="7">
        <v>3</v>
      </c>
      <c r="Q59" s="7">
        <v>1</v>
      </c>
    </row>
    <row r="60" spans="1:255" ht="14.4" x14ac:dyDescent="0.55000000000000004">
      <c r="B60" s="42" t="s">
        <v>71</v>
      </c>
      <c r="C60" s="11">
        <v>2</v>
      </c>
      <c r="D60" s="11">
        <v>2</v>
      </c>
      <c r="E60" s="11">
        <v>4</v>
      </c>
      <c r="F60" s="11">
        <v>5</v>
      </c>
      <c r="G60" s="11">
        <v>1</v>
      </c>
      <c r="H60" s="11">
        <v>3</v>
      </c>
      <c r="I60" s="11">
        <v>2</v>
      </c>
      <c r="J60" s="11">
        <v>0</v>
      </c>
      <c r="K60" s="11">
        <v>0</v>
      </c>
      <c r="L60" s="7">
        <v>1</v>
      </c>
      <c r="M60" s="7">
        <v>2</v>
      </c>
      <c r="N60" s="7">
        <v>1</v>
      </c>
      <c r="O60" s="7">
        <v>1</v>
      </c>
      <c r="P60" s="7">
        <v>1</v>
      </c>
      <c r="Q60" s="7">
        <v>1</v>
      </c>
    </row>
    <row r="61" spans="1:255" ht="14.4" x14ac:dyDescent="0.55000000000000004">
      <c r="B61" s="42" t="s">
        <v>72</v>
      </c>
      <c r="C61" s="11" t="s">
        <v>20</v>
      </c>
      <c r="D61" s="11" t="s">
        <v>20</v>
      </c>
      <c r="E61" s="11" t="s">
        <v>20</v>
      </c>
      <c r="F61" s="11" t="s">
        <v>20</v>
      </c>
      <c r="G61" s="11">
        <v>0</v>
      </c>
      <c r="H61" s="11">
        <v>0</v>
      </c>
      <c r="I61" s="11">
        <v>0</v>
      </c>
      <c r="J61" s="7">
        <v>0</v>
      </c>
      <c r="K61" s="11">
        <v>1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</row>
    <row r="62" spans="1:255" ht="14.4" x14ac:dyDescent="0.55000000000000004">
      <c r="B62" s="42" t="s">
        <v>73</v>
      </c>
      <c r="C62" s="11" t="s">
        <v>20</v>
      </c>
      <c r="D62" s="11" t="s">
        <v>20</v>
      </c>
      <c r="E62" s="11" t="s">
        <v>20</v>
      </c>
      <c r="F62" s="11" t="s">
        <v>20</v>
      </c>
      <c r="G62" s="11" t="s">
        <v>20</v>
      </c>
      <c r="H62" s="11" t="s">
        <v>20</v>
      </c>
      <c r="I62" s="11" t="s">
        <v>20</v>
      </c>
      <c r="J62" s="11" t="s">
        <v>20</v>
      </c>
      <c r="K62" s="11">
        <v>1</v>
      </c>
      <c r="L62" s="7">
        <v>1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</row>
    <row r="63" spans="1:255" ht="14.4" x14ac:dyDescent="0.55000000000000004">
      <c r="B63" s="42" t="s">
        <v>74</v>
      </c>
      <c r="C63" s="11" t="s">
        <v>20</v>
      </c>
      <c r="D63" s="11" t="s">
        <v>20</v>
      </c>
      <c r="E63" s="11" t="s">
        <v>20</v>
      </c>
      <c r="F63" s="11" t="s">
        <v>20</v>
      </c>
      <c r="G63" s="11" t="s">
        <v>20</v>
      </c>
      <c r="H63" s="11" t="s">
        <v>20</v>
      </c>
      <c r="I63" s="11" t="s">
        <v>20</v>
      </c>
      <c r="J63" s="11">
        <v>2</v>
      </c>
      <c r="K63" s="11">
        <v>0</v>
      </c>
      <c r="L63" s="7">
        <v>1</v>
      </c>
      <c r="M63" s="7">
        <v>2</v>
      </c>
      <c r="N63" s="7">
        <v>0</v>
      </c>
      <c r="O63" s="7">
        <v>0</v>
      </c>
      <c r="P63" s="7">
        <v>0</v>
      </c>
      <c r="Q63" s="7">
        <v>0</v>
      </c>
    </row>
    <row r="64" spans="1:255" ht="14.4" x14ac:dyDescent="0.55000000000000004">
      <c r="B64" s="42" t="s">
        <v>75</v>
      </c>
      <c r="C64" s="11" t="s">
        <v>20</v>
      </c>
      <c r="D64" s="11" t="s">
        <v>20</v>
      </c>
      <c r="E64" s="11" t="s">
        <v>20</v>
      </c>
      <c r="F64" s="11" t="s">
        <v>20</v>
      </c>
      <c r="G64" s="11" t="s">
        <v>20</v>
      </c>
      <c r="H64" s="11">
        <v>1</v>
      </c>
      <c r="I64" s="11">
        <v>2</v>
      </c>
      <c r="J64" s="11">
        <v>0</v>
      </c>
      <c r="K64" s="11">
        <v>0</v>
      </c>
      <c r="L64" s="7">
        <v>2</v>
      </c>
      <c r="M64" s="7">
        <v>0</v>
      </c>
      <c r="N64" s="7">
        <v>0</v>
      </c>
      <c r="O64" s="7">
        <v>0</v>
      </c>
      <c r="P64" s="7">
        <v>1</v>
      </c>
      <c r="Q64" s="7">
        <v>1</v>
      </c>
    </row>
    <row r="65" spans="1:17" ht="14.4" x14ac:dyDescent="0.55000000000000004">
      <c r="A65" s="6"/>
      <c r="B65" s="1" t="s">
        <v>76</v>
      </c>
      <c r="C65" s="7">
        <v>1</v>
      </c>
      <c r="D65" s="7">
        <v>1</v>
      </c>
      <c r="E65" s="7">
        <v>7</v>
      </c>
      <c r="F65" s="7">
        <v>0</v>
      </c>
      <c r="G65" s="7">
        <v>4</v>
      </c>
      <c r="H65" s="7">
        <v>2</v>
      </c>
      <c r="I65" s="7">
        <v>4</v>
      </c>
      <c r="J65" s="7">
        <v>7</v>
      </c>
      <c r="K65" s="7">
        <v>7</v>
      </c>
      <c r="L65" s="7">
        <v>4</v>
      </c>
      <c r="M65" s="7">
        <v>9</v>
      </c>
      <c r="N65" s="7">
        <v>7</v>
      </c>
      <c r="O65" s="7">
        <v>4</v>
      </c>
      <c r="P65" s="7">
        <v>4</v>
      </c>
      <c r="Q65" s="7">
        <v>6</v>
      </c>
    </row>
    <row r="66" spans="1:17" ht="14.4" x14ac:dyDescent="0.55000000000000004">
      <c r="A66" s="6"/>
      <c r="B66" s="1" t="s">
        <v>77</v>
      </c>
      <c r="E66" s="7"/>
      <c r="G66" s="7"/>
      <c r="H66" s="7"/>
      <c r="I66" s="7"/>
      <c r="K66" s="7"/>
      <c r="O66" s="7">
        <v>1</v>
      </c>
      <c r="P66" s="7">
        <v>0</v>
      </c>
      <c r="Q66" s="7">
        <v>4</v>
      </c>
    </row>
    <row r="67" spans="1:17" ht="14.4" x14ac:dyDescent="0.55000000000000004">
      <c r="A67" s="6"/>
      <c r="B67" s="42" t="s">
        <v>78</v>
      </c>
      <c r="E67" s="7"/>
      <c r="G67" s="7"/>
      <c r="H67" s="7"/>
      <c r="I67" s="7"/>
      <c r="K67" s="7"/>
      <c r="O67" s="7"/>
      <c r="P67" s="7"/>
      <c r="Q67" s="7">
        <v>2</v>
      </c>
    </row>
    <row r="68" spans="1:17" ht="14.4" x14ac:dyDescent="0.55000000000000004">
      <c r="A68" s="6"/>
      <c r="B68" s="42" t="s">
        <v>79</v>
      </c>
      <c r="E68" s="7"/>
      <c r="G68" s="7"/>
      <c r="H68" s="7"/>
      <c r="I68" s="7"/>
      <c r="K68" s="7"/>
      <c r="O68" s="7"/>
      <c r="P68" s="7"/>
      <c r="Q68" s="7">
        <v>1</v>
      </c>
    </row>
    <row r="69" spans="1:17" ht="14.4" x14ac:dyDescent="0.55000000000000004">
      <c r="A69" s="6"/>
      <c r="B69" s="42" t="s">
        <v>80</v>
      </c>
      <c r="E69" s="7"/>
      <c r="G69" s="7"/>
      <c r="H69" s="7"/>
      <c r="I69" s="7"/>
      <c r="K69" s="7"/>
      <c r="O69" s="7">
        <v>1</v>
      </c>
      <c r="P69" s="7">
        <v>0</v>
      </c>
      <c r="Q69" s="7">
        <v>1</v>
      </c>
    </row>
    <row r="70" spans="1:17" ht="14.4" x14ac:dyDescent="0.55000000000000004">
      <c r="B70" s="9" t="s">
        <v>81</v>
      </c>
      <c r="C70" s="10">
        <f>C58+C54+C65</f>
        <v>5</v>
      </c>
      <c r="D70" s="10">
        <f>D58+D54+D65</f>
        <v>6</v>
      </c>
      <c r="E70" s="10">
        <f>E58+E54+E65</f>
        <v>15</v>
      </c>
      <c r="F70" s="10">
        <f>F58+F54+F65</f>
        <v>8</v>
      </c>
      <c r="G70" s="10">
        <f>G57+G58+G54+G65</f>
        <v>6</v>
      </c>
      <c r="H70" s="10">
        <f>H57+H58+H54+H65</f>
        <v>12</v>
      </c>
      <c r="I70" s="10">
        <f>I57+I58+I54+I65</f>
        <v>11</v>
      </c>
      <c r="J70" s="10">
        <f>J54+J57+J58+J65</f>
        <v>14</v>
      </c>
      <c r="K70" s="10">
        <f>K54+K57+K58+K65</f>
        <v>14</v>
      </c>
      <c r="L70" s="10">
        <f>L54+L57+L58+L65</f>
        <v>16</v>
      </c>
      <c r="M70" s="10">
        <f>M54+M57+M58+M65</f>
        <v>16</v>
      </c>
      <c r="N70" s="10">
        <f>N54+N57+N58+N65</f>
        <v>13</v>
      </c>
      <c r="O70" s="10">
        <f>O53+O54+O57+O58+O65+O66</f>
        <v>14</v>
      </c>
      <c r="P70" s="10">
        <f>P53+P54+P57+P58+P65+P66</f>
        <v>19</v>
      </c>
      <c r="Q70" s="10">
        <f>Q53+Q54+Q57+Q58+Q65+Q66</f>
        <v>19</v>
      </c>
    </row>
    <row r="71" spans="1:17" ht="14.4" x14ac:dyDescent="0.55000000000000004">
      <c r="A71" s="8" t="s">
        <v>25</v>
      </c>
      <c r="B71" s="1" t="s">
        <v>65</v>
      </c>
      <c r="C71" s="7">
        <v>9</v>
      </c>
      <c r="D71" s="7">
        <v>4</v>
      </c>
      <c r="E71" s="7">
        <v>7</v>
      </c>
      <c r="F71" s="7">
        <v>6</v>
      </c>
      <c r="G71" s="7">
        <v>4</v>
      </c>
      <c r="H71" s="7">
        <v>5</v>
      </c>
      <c r="I71" s="7">
        <v>6</v>
      </c>
      <c r="J71" s="7">
        <v>3</v>
      </c>
      <c r="K71" s="7">
        <v>9</v>
      </c>
      <c r="L71" s="7">
        <v>3</v>
      </c>
      <c r="M71" s="7">
        <v>1</v>
      </c>
      <c r="N71" s="7">
        <v>2</v>
      </c>
      <c r="O71" s="7">
        <v>3</v>
      </c>
      <c r="P71" s="7">
        <v>7</v>
      </c>
      <c r="Q71" s="7">
        <v>5</v>
      </c>
    </row>
    <row r="72" spans="1:17" ht="14.4" x14ac:dyDescent="0.55000000000000004">
      <c r="A72" s="8"/>
      <c r="B72" s="1" t="s">
        <v>82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</row>
    <row r="73" spans="1:17" ht="14.4" x14ac:dyDescent="0.55000000000000004">
      <c r="B73" s="1" t="s">
        <v>83</v>
      </c>
      <c r="C73" s="7">
        <v>0</v>
      </c>
      <c r="D73" s="7">
        <v>0</v>
      </c>
      <c r="E73" s="7">
        <v>4</v>
      </c>
      <c r="F73" s="7">
        <v>3</v>
      </c>
      <c r="G73" s="7">
        <v>0</v>
      </c>
      <c r="H73" s="7">
        <v>2</v>
      </c>
      <c r="I73" s="7">
        <v>2</v>
      </c>
      <c r="J73" s="7">
        <v>2</v>
      </c>
      <c r="K73" s="7">
        <v>1</v>
      </c>
      <c r="L73" s="7">
        <v>0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</row>
    <row r="74" spans="1:17" ht="14.4" x14ac:dyDescent="0.55000000000000004">
      <c r="B74" s="1" t="s">
        <v>69</v>
      </c>
      <c r="C74" s="7">
        <v>2</v>
      </c>
      <c r="D74" s="7">
        <v>4</v>
      </c>
      <c r="E74" s="7">
        <v>2</v>
      </c>
      <c r="F74" s="7">
        <v>4</v>
      </c>
      <c r="G74" s="7">
        <v>3</v>
      </c>
      <c r="H74" s="7">
        <v>3</v>
      </c>
      <c r="I74" s="7">
        <v>3</v>
      </c>
      <c r="J74" s="7">
        <v>5</v>
      </c>
      <c r="K74" s="7">
        <v>2</v>
      </c>
      <c r="L74" s="7">
        <v>1</v>
      </c>
      <c r="M74" s="7">
        <v>3</v>
      </c>
      <c r="N74" s="7">
        <v>2</v>
      </c>
      <c r="O74" s="7">
        <v>5</v>
      </c>
      <c r="P74" s="7">
        <v>1</v>
      </c>
      <c r="Q74" s="7">
        <v>2</v>
      </c>
    </row>
    <row r="75" spans="1:17" ht="14.4" x14ac:dyDescent="0.55000000000000004">
      <c r="B75" s="1" t="s">
        <v>76</v>
      </c>
      <c r="C75" s="7">
        <v>17</v>
      </c>
      <c r="D75" s="7">
        <v>19</v>
      </c>
      <c r="E75" s="7">
        <v>12</v>
      </c>
      <c r="F75" s="7">
        <v>8</v>
      </c>
      <c r="G75" s="7">
        <v>4</v>
      </c>
      <c r="H75" s="7">
        <v>23</v>
      </c>
      <c r="I75" s="7">
        <v>34</v>
      </c>
      <c r="J75" s="7">
        <v>54</v>
      </c>
      <c r="K75" s="7">
        <v>59</v>
      </c>
      <c r="L75" s="7">
        <v>57</v>
      </c>
      <c r="M75" s="7">
        <v>45</v>
      </c>
      <c r="N75" s="7">
        <v>34</v>
      </c>
      <c r="O75" s="7">
        <v>29</v>
      </c>
      <c r="P75" s="7">
        <v>32</v>
      </c>
      <c r="Q75" s="7">
        <v>39</v>
      </c>
    </row>
    <row r="76" spans="1:17" ht="14.4" x14ac:dyDescent="0.55000000000000004">
      <c r="B76" s="42" t="s">
        <v>84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1</v>
      </c>
      <c r="I76" s="11">
        <v>5</v>
      </c>
      <c r="J76" s="11">
        <v>1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7">
        <v>0</v>
      </c>
    </row>
    <row r="77" spans="1:17" ht="14.4" x14ac:dyDescent="0.55000000000000004">
      <c r="B77" s="1" t="s">
        <v>85</v>
      </c>
      <c r="C77" s="7">
        <v>7</v>
      </c>
      <c r="D77" s="7">
        <v>8</v>
      </c>
      <c r="E77" s="7">
        <v>8</v>
      </c>
      <c r="F77" s="7">
        <v>4</v>
      </c>
      <c r="G77" s="7">
        <v>7</v>
      </c>
      <c r="H77" s="7">
        <v>5</v>
      </c>
      <c r="I77" s="7">
        <v>8</v>
      </c>
      <c r="J77" s="7">
        <v>8</v>
      </c>
      <c r="K77" s="7">
        <v>8</v>
      </c>
      <c r="L77" s="7">
        <v>10</v>
      </c>
      <c r="M77" s="7">
        <v>6</v>
      </c>
      <c r="N77" s="7">
        <v>6</v>
      </c>
      <c r="O77" s="7">
        <v>10</v>
      </c>
      <c r="P77" s="7">
        <v>3</v>
      </c>
      <c r="Q77" s="7">
        <v>1</v>
      </c>
    </row>
    <row r="78" spans="1:17" ht="14.4" x14ac:dyDescent="0.55000000000000004">
      <c r="B78" s="47" t="s">
        <v>53</v>
      </c>
      <c r="C78" s="10">
        <f t="shared" ref="C78:P78" si="3">C71+C72+C73+C74+C75+C77</f>
        <v>36</v>
      </c>
      <c r="D78" s="10">
        <f t="shared" si="3"/>
        <v>35</v>
      </c>
      <c r="E78" s="10">
        <f t="shared" si="3"/>
        <v>33</v>
      </c>
      <c r="F78" s="10">
        <f t="shared" si="3"/>
        <v>25</v>
      </c>
      <c r="G78" s="10">
        <f t="shared" si="3"/>
        <v>18</v>
      </c>
      <c r="H78" s="10">
        <f t="shared" si="3"/>
        <v>38</v>
      </c>
      <c r="I78" s="10">
        <f t="shared" si="3"/>
        <v>53</v>
      </c>
      <c r="J78" s="10">
        <f t="shared" si="3"/>
        <v>72</v>
      </c>
      <c r="K78" s="10">
        <f t="shared" si="3"/>
        <v>79</v>
      </c>
      <c r="L78" s="10">
        <f t="shared" si="3"/>
        <v>71</v>
      </c>
      <c r="M78" s="10">
        <f t="shared" si="3"/>
        <v>56</v>
      </c>
      <c r="N78" s="10">
        <f t="shared" si="3"/>
        <v>44</v>
      </c>
      <c r="O78" s="10">
        <f t="shared" si="3"/>
        <v>47</v>
      </c>
      <c r="P78" s="10">
        <f t="shared" si="3"/>
        <v>43</v>
      </c>
      <c r="Q78" s="10">
        <f t="shared" ref="Q78" si="4">Q71+Q72+Q73+Q74+Q75+Q77</f>
        <v>47</v>
      </c>
    </row>
    <row r="79" spans="1:17" ht="14.4" x14ac:dyDescent="0.55000000000000004">
      <c r="A79" s="8" t="s">
        <v>54</v>
      </c>
      <c r="B79" s="1" t="s">
        <v>86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</row>
    <row r="80" spans="1:17" ht="14.4" x14ac:dyDescent="0.55000000000000004">
      <c r="B80" s="1" t="s">
        <v>87</v>
      </c>
      <c r="C80" s="7">
        <v>0</v>
      </c>
      <c r="D80" s="7">
        <v>0</v>
      </c>
      <c r="E80" s="7">
        <v>1</v>
      </c>
      <c r="F80" s="7">
        <v>0</v>
      </c>
      <c r="G80" s="7">
        <v>1</v>
      </c>
      <c r="H80" s="7">
        <v>1</v>
      </c>
      <c r="I80" s="7">
        <v>1</v>
      </c>
      <c r="J80" s="7">
        <v>0</v>
      </c>
      <c r="K80" s="7">
        <v>1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</row>
    <row r="81" spans="1:17" ht="14.4" x14ac:dyDescent="0.55000000000000004">
      <c r="B81" s="1" t="s">
        <v>88</v>
      </c>
      <c r="C81" s="7">
        <v>0</v>
      </c>
      <c r="D81" s="7">
        <v>1</v>
      </c>
      <c r="E81" s="7">
        <v>4</v>
      </c>
      <c r="F81" s="7">
        <v>4</v>
      </c>
      <c r="G81" s="7">
        <v>4</v>
      </c>
      <c r="H81" s="7">
        <v>2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</row>
    <row r="82" spans="1:17" ht="14.4" x14ac:dyDescent="0.55000000000000004">
      <c r="B82" s="9" t="s">
        <v>61</v>
      </c>
      <c r="C82" s="10">
        <f>SUM(C79:C81)</f>
        <v>1</v>
      </c>
      <c r="D82" s="10">
        <f>SUM(D79:D81)</f>
        <v>1</v>
      </c>
      <c r="E82" s="10">
        <f>SUM(E79:E81)</f>
        <v>5</v>
      </c>
      <c r="F82" s="10">
        <f>SUM(F79:F81)</f>
        <v>4</v>
      </c>
      <c r="G82" s="10">
        <f t="shared" ref="G82:N82" si="5">SUM(G79:G81)</f>
        <v>5</v>
      </c>
      <c r="H82" s="10">
        <f t="shared" si="5"/>
        <v>3</v>
      </c>
      <c r="I82" s="10">
        <f t="shared" si="5"/>
        <v>1</v>
      </c>
      <c r="J82" s="10">
        <f t="shared" si="5"/>
        <v>0</v>
      </c>
      <c r="K82" s="10">
        <f t="shared" si="5"/>
        <v>1</v>
      </c>
      <c r="L82" s="10">
        <f t="shared" si="5"/>
        <v>0</v>
      </c>
      <c r="M82" s="10">
        <f t="shared" si="5"/>
        <v>0</v>
      </c>
      <c r="N82" s="10">
        <f t="shared" si="5"/>
        <v>0</v>
      </c>
      <c r="O82" s="10">
        <f>SUM(O79:O81)</f>
        <v>0</v>
      </c>
      <c r="P82" s="10">
        <f>SUM(P79:P81)</f>
        <v>0</v>
      </c>
      <c r="Q82" s="10">
        <f>SUM(Q79:Q81)</f>
        <v>0</v>
      </c>
    </row>
    <row r="83" spans="1:17" ht="14.4" x14ac:dyDescent="0.55000000000000004">
      <c r="B83" s="5" t="s">
        <v>89</v>
      </c>
      <c r="C83" s="15">
        <f t="shared" ref="C83:N83" si="6">C70+C78+C82</f>
        <v>42</v>
      </c>
      <c r="D83" s="15">
        <f t="shared" si="6"/>
        <v>42</v>
      </c>
      <c r="E83" s="15">
        <f t="shared" si="6"/>
        <v>53</v>
      </c>
      <c r="F83" s="15">
        <f t="shared" si="6"/>
        <v>37</v>
      </c>
      <c r="G83" s="15">
        <f t="shared" si="6"/>
        <v>29</v>
      </c>
      <c r="H83" s="15">
        <f t="shared" si="6"/>
        <v>53</v>
      </c>
      <c r="I83" s="15">
        <f>I70+I78+I82</f>
        <v>65</v>
      </c>
      <c r="J83" s="15">
        <f t="shared" si="6"/>
        <v>86</v>
      </c>
      <c r="K83" s="15">
        <f t="shared" si="6"/>
        <v>94</v>
      </c>
      <c r="L83" s="15">
        <f t="shared" si="6"/>
        <v>87</v>
      </c>
      <c r="M83" s="15">
        <f t="shared" si="6"/>
        <v>72</v>
      </c>
      <c r="N83" s="15">
        <f t="shared" si="6"/>
        <v>57</v>
      </c>
      <c r="O83" s="15">
        <f>O70+O78+O82</f>
        <v>61</v>
      </c>
      <c r="P83" s="35">
        <f>P70+P78+P82</f>
        <v>62</v>
      </c>
      <c r="Q83" s="35">
        <f>Q70+Q78+Q82</f>
        <v>66</v>
      </c>
    </row>
    <row r="84" spans="1:17" ht="14.4" x14ac:dyDescent="0.55000000000000004">
      <c r="A84" s="5" t="s">
        <v>90</v>
      </c>
      <c r="E84" s="7"/>
      <c r="G84" s="7"/>
      <c r="H84" s="7"/>
      <c r="I84" s="7"/>
      <c r="K84" s="7"/>
    </row>
    <row r="85" spans="1:17" ht="14.4" x14ac:dyDescent="0.55000000000000004">
      <c r="A85" s="6" t="s">
        <v>17</v>
      </c>
      <c r="B85" s="1" t="s">
        <v>91</v>
      </c>
      <c r="C85" s="11"/>
      <c r="D85" s="11"/>
      <c r="E85" s="11"/>
      <c r="F85" s="11"/>
      <c r="G85" s="11"/>
      <c r="H85" s="11"/>
      <c r="I85" s="11"/>
      <c r="J85" s="11"/>
      <c r="K85" s="7">
        <v>4</v>
      </c>
      <c r="L85" s="7">
        <v>6</v>
      </c>
      <c r="M85" s="7">
        <v>5</v>
      </c>
      <c r="N85" s="7">
        <v>7</v>
      </c>
      <c r="O85" s="7">
        <v>8</v>
      </c>
      <c r="P85" s="7">
        <v>9</v>
      </c>
      <c r="Q85" s="7">
        <v>8</v>
      </c>
    </row>
    <row r="86" spans="1:17" ht="14.4" x14ac:dyDescent="0.55000000000000004">
      <c r="A86" s="6"/>
      <c r="B86" s="43" t="s">
        <v>92</v>
      </c>
      <c r="C86" s="11"/>
      <c r="D86" s="11"/>
      <c r="E86" s="11"/>
      <c r="F86" s="11"/>
      <c r="G86" s="11"/>
      <c r="H86" s="11"/>
      <c r="I86" s="11"/>
      <c r="J86" s="11"/>
      <c r="K86" s="11">
        <v>1</v>
      </c>
      <c r="L86" s="7">
        <v>0</v>
      </c>
      <c r="M86" s="7">
        <v>5</v>
      </c>
      <c r="N86" s="7">
        <v>4</v>
      </c>
      <c r="O86" s="7">
        <v>4</v>
      </c>
      <c r="P86" s="7">
        <v>7</v>
      </c>
      <c r="Q86" s="7">
        <v>5</v>
      </c>
    </row>
    <row r="87" spans="1:17" ht="14.4" x14ac:dyDescent="0.55000000000000004">
      <c r="A87" s="6"/>
      <c r="B87" s="43" t="s">
        <v>93</v>
      </c>
      <c r="C87" s="11"/>
      <c r="D87" s="11"/>
      <c r="E87" s="11"/>
      <c r="F87" s="11"/>
      <c r="G87" s="11"/>
      <c r="H87" s="11"/>
      <c r="I87" s="11"/>
      <c r="J87" s="11"/>
      <c r="K87" s="11">
        <v>3</v>
      </c>
      <c r="L87" s="7">
        <v>1</v>
      </c>
      <c r="M87" s="7">
        <v>0</v>
      </c>
      <c r="N87" s="7">
        <v>3</v>
      </c>
      <c r="O87" s="7">
        <v>4</v>
      </c>
      <c r="P87" s="7">
        <v>2</v>
      </c>
      <c r="Q87" s="7">
        <v>3</v>
      </c>
    </row>
    <row r="88" spans="1:17" ht="14.4" x14ac:dyDescent="0.55000000000000004">
      <c r="A88" s="6"/>
      <c r="B88" s="46" t="s">
        <v>94</v>
      </c>
      <c r="C88" s="11"/>
      <c r="D88" s="11"/>
      <c r="E88" s="11"/>
      <c r="F88" s="11"/>
      <c r="G88" s="11"/>
      <c r="H88" s="11"/>
      <c r="I88" s="11"/>
      <c r="J88" s="11"/>
      <c r="K88" s="11"/>
      <c r="O88" s="7">
        <v>3</v>
      </c>
      <c r="P88" s="7">
        <v>2</v>
      </c>
      <c r="Q88" s="7">
        <v>2</v>
      </c>
    </row>
    <row r="89" spans="1:17" ht="14.4" x14ac:dyDescent="0.55000000000000004">
      <c r="A89" s="6"/>
      <c r="B89" s="43" t="s">
        <v>95</v>
      </c>
      <c r="C89" s="11"/>
      <c r="D89" s="11"/>
      <c r="E89" s="11"/>
      <c r="F89" s="11"/>
      <c r="G89" s="11"/>
      <c r="H89" s="11"/>
      <c r="I89" s="11"/>
      <c r="J89" s="11"/>
      <c r="K89" s="11"/>
      <c r="O89" s="7">
        <v>2</v>
      </c>
      <c r="P89" s="7">
        <v>1</v>
      </c>
      <c r="Q89" s="7">
        <v>1</v>
      </c>
    </row>
    <row r="90" spans="1:17" ht="14.4" x14ac:dyDescent="0.55000000000000004">
      <c r="A90" s="6"/>
      <c r="B90" s="43" t="s">
        <v>96</v>
      </c>
      <c r="C90" s="11"/>
      <c r="D90" s="11"/>
      <c r="E90" s="11"/>
      <c r="F90" s="11"/>
      <c r="G90" s="11"/>
      <c r="H90" s="11"/>
      <c r="I90" s="11"/>
      <c r="J90" s="11"/>
      <c r="K90" s="11"/>
      <c r="O90" s="7"/>
      <c r="P90" s="7"/>
      <c r="Q90" s="7">
        <v>1</v>
      </c>
    </row>
    <row r="91" spans="1:17" ht="14.4" x14ac:dyDescent="0.55000000000000004">
      <c r="A91" s="6"/>
      <c r="B91" s="43" t="s">
        <v>97</v>
      </c>
      <c r="C91" s="11"/>
      <c r="D91" s="11"/>
      <c r="E91" s="11"/>
      <c r="F91" s="11"/>
      <c r="G91" s="11"/>
      <c r="H91" s="11"/>
      <c r="I91" s="11"/>
      <c r="J91" s="11"/>
      <c r="K91" s="11"/>
      <c r="O91" s="7">
        <v>1</v>
      </c>
      <c r="P91" s="7">
        <v>1</v>
      </c>
      <c r="Q91" s="7">
        <v>0</v>
      </c>
    </row>
    <row r="92" spans="1:17" ht="14.4" x14ac:dyDescent="0.55000000000000004">
      <c r="A92" s="6"/>
      <c r="B92" s="16" t="s">
        <v>98</v>
      </c>
      <c r="C92" s="14">
        <v>9</v>
      </c>
      <c r="D92" s="7">
        <v>11</v>
      </c>
      <c r="E92" s="7">
        <v>12</v>
      </c>
      <c r="F92" s="7">
        <v>12</v>
      </c>
      <c r="G92" s="7">
        <v>10</v>
      </c>
      <c r="H92" s="7">
        <v>11</v>
      </c>
      <c r="I92" s="7">
        <v>9</v>
      </c>
      <c r="J92" s="7">
        <v>2</v>
      </c>
      <c r="K92" s="7">
        <v>4</v>
      </c>
      <c r="L92" s="7">
        <v>2</v>
      </c>
      <c r="M92" s="7">
        <v>0</v>
      </c>
      <c r="N92" s="7">
        <v>0</v>
      </c>
      <c r="O92" s="7">
        <v>1</v>
      </c>
      <c r="P92" s="7">
        <v>0</v>
      </c>
      <c r="Q92" s="7">
        <v>1</v>
      </c>
    </row>
    <row r="93" spans="1:17" ht="14.4" x14ac:dyDescent="0.55000000000000004">
      <c r="B93" s="43" t="s">
        <v>99</v>
      </c>
      <c r="C93" s="17">
        <v>5</v>
      </c>
      <c r="D93" s="11">
        <v>3</v>
      </c>
      <c r="E93" s="11">
        <v>8</v>
      </c>
      <c r="F93" s="7">
        <v>7</v>
      </c>
      <c r="G93" s="11">
        <v>8</v>
      </c>
      <c r="H93" s="11">
        <v>0</v>
      </c>
      <c r="I93" s="11">
        <v>0</v>
      </c>
      <c r="J93" s="11">
        <v>0</v>
      </c>
      <c r="K93" s="11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</row>
    <row r="94" spans="1:17" ht="14.4" x14ac:dyDescent="0.55000000000000004">
      <c r="B94" s="42" t="s">
        <v>100</v>
      </c>
      <c r="C94" s="11">
        <v>4</v>
      </c>
      <c r="D94" s="11">
        <v>8</v>
      </c>
      <c r="E94" s="11">
        <v>4</v>
      </c>
      <c r="F94" s="7">
        <v>5</v>
      </c>
      <c r="G94" s="11">
        <v>2</v>
      </c>
      <c r="H94" s="11">
        <v>11</v>
      </c>
      <c r="I94" s="11">
        <v>9</v>
      </c>
      <c r="J94" s="11">
        <v>2</v>
      </c>
      <c r="K94" s="11">
        <v>4</v>
      </c>
      <c r="L94" s="7">
        <v>2</v>
      </c>
      <c r="M94" s="7">
        <v>0</v>
      </c>
      <c r="N94" s="7">
        <v>0</v>
      </c>
      <c r="O94" s="7">
        <v>1</v>
      </c>
      <c r="P94" s="7">
        <v>0</v>
      </c>
      <c r="Q94" s="7">
        <v>1</v>
      </c>
    </row>
    <row r="95" spans="1:17" ht="14.4" x14ac:dyDescent="0.55000000000000004">
      <c r="B95" s="36" t="s">
        <v>101</v>
      </c>
      <c r="E95" s="7"/>
      <c r="G95" s="7"/>
      <c r="H95" s="7">
        <v>6</v>
      </c>
      <c r="I95" s="7">
        <v>1</v>
      </c>
      <c r="J95" s="7">
        <v>0</v>
      </c>
      <c r="K95" s="7">
        <v>2</v>
      </c>
      <c r="L95" s="7">
        <v>1</v>
      </c>
      <c r="M95" s="7">
        <v>1</v>
      </c>
      <c r="N95" s="7">
        <v>0</v>
      </c>
      <c r="O95" s="7">
        <v>1</v>
      </c>
      <c r="P95" s="7">
        <v>0</v>
      </c>
      <c r="Q95" s="7">
        <v>0</v>
      </c>
    </row>
    <row r="96" spans="1:17" ht="14.4" x14ac:dyDescent="0.55000000000000004">
      <c r="B96" s="36" t="s">
        <v>102</v>
      </c>
      <c r="E96" s="7"/>
      <c r="G96" s="7"/>
      <c r="H96" s="7">
        <v>3</v>
      </c>
      <c r="I96" s="7">
        <v>5</v>
      </c>
      <c r="J96" s="7">
        <v>7</v>
      </c>
      <c r="K96" s="7">
        <v>5</v>
      </c>
      <c r="L96" s="7">
        <v>5</v>
      </c>
      <c r="M96" s="7">
        <v>3</v>
      </c>
      <c r="N96" s="7">
        <v>4</v>
      </c>
      <c r="O96" s="7">
        <v>4</v>
      </c>
      <c r="P96" s="7">
        <v>3</v>
      </c>
      <c r="Q96" s="7">
        <v>3</v>
      </c>
    </row>
    <row r="97" spans="1:17" ht="18.75" customHeight="1" x14ac:dyDescent="0.55000000000000004">
      <c r="B97" s="37" t="s">
        <v>103</v>
      </c>
      <c r="E97" s="7"/>
      <c r="G97" s="7"/>
      <c r="H97" s="7"/>
      <c r="I97" s="7"/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2</v>
      </c>
    </row>
    <row r="98" spans="1:17" ht="18" customHeight="1" x14ac:dyDescent="0.55000000000000004">
      <c r="B98" s="37" t="s">
        <v>104</v>
      </c>
      <c r="E98" s="7"/>
      <c r="G98" s="7"/>
      <c r="H98" s="7"/>
      <c r="I98" s="7"/>
      <c r="J98" s="7">
        <v>3</v>
      </c>
      <c r="K98" s="7">
        <v>2</v>
      </c>
      <c r="L98" s="7">
        <v>2</v>
      </c>
      <c r="M98" s="7">
        <v>3</v>
      </c>
      <c r="N98" s="7">
        <v>11</v>
      </c>
      <c r="O98" s="7">
        <v>11</v>
      </c>
      <c r="P98" s="7">
        <v>5</v>
      </c>
      <c r="Q98" s="7">
        <v>1</v>
      </c>
    </row>
    <row r="99" spans="1:17" ht="14.4" x14ac:dyDescent="0.55000000000000004">
      <c r="A99" s="6"/>
      <c r="B99" s="1" t="s">
        <v>105</v>
      </c>
      <c r="C99" s="20"/>
      <c r="D99" s="20"/>
      <c r="E99" s="20"/>
      <c r="F99" s="20"/>
      <c r="G99" s="20"/>
      <c r="H99" s="20"/>
      <c r="I99" s="20"/>
      <c r="K99" s="7"/>
      <c r="L99" s="7">
        <v>1</v>
      </c>
      <c r="M99" s="7">
        <v>1</v>
      </c>
      <c r="N99" s="7">
        <v>5</v>
      </c>
      <c r="O99" s="7">
        <v>1</v>
      </c>
      <c r="P99" s="7">
        <v>5</v>
      </c>
      <c r="Q99" s="7">
        <v>4</v>
      </c>
    </row>
    <row r="100" spans="1:17" ht="13.5" customHeight="1" x14ac:dyDescent="0.55000000000000004">
      <c r="A100" s="6"/>
      <c r="B100" s="44" t="s">
        <v>106</v>
      </c>
      <c r="C100" s="20"/>
      <c r="D100" s="20"/>
      <c r="E100" s="20"/>
      <c r="F100" s="20"/>
      <c r="G100" s="20"/>
      <c r="H100" s="20"/>
      <c r="I100" s="20"/>
      <c r="K100" s="7"/>
      <c r="L100" s="7">
        <v>1</v>
      </c>
      <c r="M100" s="7">
        <v>1</v>
      </c>
      <c r="N100" s="7">
        <v>4</v>
      </c>
      <c r="O100" s="7">
        <v>0</v>
      </c>
      <c r="P100" s="7">
        <v>2</v>
      </c>
      <c r="Q100" s="7">
        <v>3</v>
      </c>
    </row>
    <row r="101" spans="1:17" ht="14.4" x14ac:dyDescent="0.55000000000000004">
      <c r="A101" s="6"/>
      <c r="B101" s="3" t="s">
        <v>24</v>
      </c>
      <c r="C101" s="4">
        <f t="shared" ref="C101:N101" si="7">C85+C92+C95+C96+C97+C98+C99</f>
        <v>9</v>
      </c>
      <c r="D101" s="4">
        <f t="shared" si="7"/>
        <v>11</v>
      </c>
      <c r="E101" s="4">
        <f t="shared" si="7"/>
        <v>12</v>
      </c>
      <c r="F101" s="4">
        <f t="shared" si="7"/>
        <v>12</v>
      </c>
      <c r="G101" s="4">
        <f t="shared" si="7"/>
        <v>10</v>
      </c>
      <c r="H101" s="4">
        <f t="shared" si="7"/>
        <v>20</v>
      </c>
      <c r="I101" s="4">
        <f t="shared" si="7"/>
        <v>15</v>
      </c>
      <c r="J101" s="4">
        <f t="shared" si="7"/>
        <v>12</v>
      </c>
      <c r="K101" s="4">
        <f t="shared" si="7"/>
        <v>17</v>
      </c>
      <c r="L101" s="4">
        <f t="shared" si="7"/>
        <v>17</v>
      </c>
      <c r="M101" s="4">
        <f t="shared" si="7"/>
        <v>13</v>
      </c>
      <c r="N101" s="4">
        <f t="shared" si="7"/>
        <v>27</v>
      </c>
      <c r="O101" s="4">
        <f>O85+O88+O92+O95+O96+O97+O98+O99</f>
        <v>29</v>
      </c>
      <c r="P101" s="4">
        <f>P85+P88+P92+P95+P96+P97+P98+P99</f>
        <v>24</v>
      </c>
      <c r="Q101" s="4">
        <f>Q85+Q88+Q92+Q95+Q96+Q97+Q98+Q99</f>
        <v>21</v>
      </c>
    </row>
    <row r="102" spans="1:17" ht="14.4" x14ac:dyDescent="0.55000000000000004">
      <c r="A102" s="8" t="s">
        <v>25</v>
      </c>
      <c r="B102" s="1" t="s">
        <v>107</v>
      </c>
      <c r="C102" s="7">
        <v>6</v>
      </c>
      <c r="D102" s="7">
        <v>8</v>
      </c>
      <c r="E102" s="7">
        <v>8</v>
      </c>
      <c r="F102" s="7">
        <v>8</v>
      </c>
      <c r="G102" s="7">
        <v>11</v>
      </c>
      <c r="H102" s="7">
        <v>1</v>
      </c>
      <c r="I102" s="7">
        <v>6</v>
      </c>
      <c r="J102" s="7">
        <v>8</v>
      </c>
      <c r="K102" s="7">
        <v>4</v>
      </c>
      <c r="L102" s="7">
        <v>12</v>
      </c>
      <c r="M102" s="7">
        <v>9</v>
      </c>
      <c r="N102" s="7">
        <v>11</v>
      </c>
      <c r="O102" s="7">
        <v>7</v>
      </c>
      <c r="P102" s="7">
        <v>14</v>
      </c>
      <c r="Q102" s="7">
        <v>8</v>
      </c>
    </row>
    <row r="103" spans="1:17" ht="14.4" x14ac:dyDescent="0.55000000000000004">
      <c r="A103" s="8"/>
      <c r="B103" s="41" t="s">
        <v>108</v>
      </c>
      <c r="E103" s="7"/>
      <c r="G103" s="7"/>
      <c r="H103" s="7"/>
      <c r="I103" s="11">
        <v>1</v>
      </c>
      <c r="J103" s="11">
        <v>0</v>
      </c>
      <c r="K103" s="11">
        <v>1</v>
      </c>
      <c r="L103" s="7">
        <v>0</v>
      </c>
      <c r="M103" s="7">
        <v>0</v>
      </c>
      <c r="N103" s="7">
        <v>3</v>
      </c>
      <c r="O103" s="7">
        <v>1</v>
      </c>
      <c r="P103" s="7">
        <v>1</v>
      </c>
      <c r="Q103" s="7">
        <v>1</v>
      </c>
    </row>
    <row r="104" spans="1:17" ht="14.4" x14ac:dyDescent="0.55000000000000004">
      <c r="B104" s="1" t="s">
        <v>109</v>
      </c>
      <c r="C104" s="7">
        <v>17</v>
      </c>
      <c r="D104" s="7">
        <v>11</v>
      </c>
      <c r="E104" s="7">
        <v>13</v>
      </c>
      <c r="F104" s="7">
        <v>4</v>
      </c>
      <c r="G104" s="7">
        <v>4</v>
      </c>
      <c r="H104" s="7">
        <v>5</v>
      </c>
      <c r="I104" s="7">
        <v>28</v>
      </c>
      <c r="J104" s="7">
        <v>20</v>
      </c>
      <c r="K104" s="7">
        <v>30</v>
      </c>
      <c r="L104" s="7">
        <v>7</v>
      </c>
      <c r="M104" s="7">
        <v>7</v>
      </c>
      <c r="N104" s="7">
        <v>6</v>
      </c>
      <c r="O104" s="7">
        <v>9</v>
      </c>
      <c r="P104" s="7">
        <v>2</v>
      </c>
      <c r="Q104" s="7">
        <v>5</v>
      </c>
    </row>
    <row r="105" spans="1:17" ht="14.4" x14ac:dyDescent="0.55000000000000004">
      <c r="B105" s="1" t="s">
        <v>110</v>
      </c>
      <c r="C105" s="7">
        <v>194</v>
      </c>
      <c r="D105" s="7">
        <v>217</v>
      </c>
      <c r="E105" s="7">
        <v>214</v>
      </c>
      <c r="F105" s="7">
        <v>236</v>
      </c>
      <c r="G105" s="7">
        <v>220</v>
      </c>
      <c r="H105" s="7">
        <v>201</v>
      </c>
      <c r="I105" s="7">
        <v>253</v>
      </c>
      <c r="J105" s="7">
        <v>179</v>
      </c>
      <c r="K105" s="7">
        <v>176</v>
      </c>
      <c r="L105" s="7">
        <v>131</v>
      </c>
      <c r="M105" s="7">
        <v>146</v>
      </c>
      <c r="N105" s="7">
        <v>156</v>
      </c>
      <c r="O105" s="7">
        <v>138</v>
      </c>
      <c r="P105" s="7">
        <v>118</v>
      </c>
      <c r="Q105" s="7">
        <v>89</v>
      </c>
    </row>
    <row r="106" spans="1:17" ht="14.4" x14ac:dyDescent="0.55000000000000004">
      <c r="B106" s="42" t="s">
        <v>111</v>
      </c>
      <c r="C106" s="11"/>
      <c r="D106" s="11"/>
      <c r="E106" s="11">
        <v>14</v>
      </c>
      <c r="F106" s="11">
        <v>15</v>
      </c>
      <c r="G106" s="11">
        <v>20</v>
      </c>
      <c r="H106" s="11">
        <v>19</v>
      </c>
      <c r="I106" s="11">
        <v>17</v>
      </c>
      <c r="J106" s="11">
        <v>10</v>
      </c>
      <c r="K106" s="11">
        <v>0</v>
      </c>
      <c r="L106" s="11">
        <v>0</v>
      </c>
      <c r="M106" s="11">
        <v>16</v>
      </c>
      <c r="N106" s="11">
        <v>17</v>
      </c>
      <c r="O106" s="11">
        <v>19</v>
      </c>
      <c r="P106" s="11">
        <v>7</v>
      </c>
      <c r="Q106" s="7">
        <v>8</v>
      </c>
    </row>
    <row r="107" spans="1:17" ht="14.4" x14ac:dyDescent="0.55000000000000004">
      <c r="B107" s="42" t="s">
        <v>112</v>
      </c>
      <c r="C107" s="11"/>
      <c r="D107" s="11"/>
      <c r="E107" s="11">
        <v>43</v>
      </c>
      <c r="F107" s="11">
        <v>45</v>
      </c>
      <c r="G107" s="11">
        <v>41</v>
      </c>
      <c r="H107" s="11">
        <v>38</v>
      </c>
      <c r="I107" s="11">
        <v>34</v>
      </c>
      <c r="J107" s="11">
        <v>24</v>
      </c>
      <c r="K107" s="11">
        <v>30</v>
      </c>
      <c r="L107" s="11">
        <v>16</v>
      </c>
      <c r="M107" s="11">
        <v>0</v>
      </c>
      <c r="N107" s="11">
        <v>0</v>
      </c>
      <c r="O107" s="11">
        <v>0</v>
      </c>
      <c r="P107" s="11">
        <v>8</v>
      </c>
      <c r="Q107" s="7">
        <v>9</v>
      </c>
    </row>
    <row r="108" spans="1:17" ht="14.4" x14ac:dyDescent="0.55000000000000004">
      <c r="B108" s="42" t="s">
        <v>113</v>
      </c>
      <c r="C108" s="11">
        <v>0</v>
      </c>
      <c r="D108" s="11">
        <v>1</v>
      </c>
      <c r="E108" s="11">
        <v>12</v>
      </c>
      <c r="F108" s="11">
        <v>19</v>
      </c>
      <c r="G108" s="11">
        <v>9</v>
      </c>
      <c r="H108" s="11">
        <v>9</v>
      </c>
      <c r="I108" s="11">
        <v>9</v>
      </c>
      <c r="J108" s="11">
        <v>17</v>
      </c>
      <c r="K108" s="11">
        <v>26</v>
      </c>
      <c r="L108" s="7">
        <v>26</v>
      </c>
      <c r="M108" s="7">
        <v>21</v>
      </c>
      <c r="N108" s="7">
        <v>31</v>
      </c>
      <c r="O108" s="7">
        <v>18</v>
      </c>
      <c r="P108" s="7">
        <v>19</v>
      </c>
      <c r="Q108" s="7">
        <v>10</v>
      </c>
    </row>
    <row r="109" spans="1:17" ht="14.4" x14ac:dyDescent="0.55000000000000004">
      <c r="B109" s="50" t="s">
        <v>114</v>
      </c>
      <c r="C109" s="51">
        <v>0</v>
      </c>
      <c r="D109" s="51">
        <v>55</v>
      </c>
      <c r="E109" s="51">
        <v>26</v>
      </c>
      <c r="F109" s="51">
        <v>33</v>
      </c>
      <c r="G109" s="51">
        <v>15</v>
      </c>
      <c r="H109" s="51">
        <v>18</v>
      </c>
      <c r="I109" s="51">
        <v>36</v>
      </c>
      <c r="J109" s="51">
        <v>21</v>
      </c>
      <c r="K109" s="51">
        <v>0</v>
      </c>
      <c r="L109" s="52">
        <v>29</v>
      </c>
      <c r="M109" s="52">
        <v>37</v>
      </c>
      <c r="N109" s="52">
        <v>22</v>
      </c>
      <c r="O109" s="52">
        <v>27</v>
      </c>
      <c r="P109" s="52">
        <v>29</v>
      </c>
      <c r="Q109" s="7">
        <v>24</v>
      </c>
    </row>
    <row r="110" spans="1:17" ht="14.4" x14ac:dyDescent="0.55000000000000004">
      <c r="B110" s="42" t="s">
        <v>115</v>
      </c>
      <c r="C110" s="11">
        <v>0</v>
      </c>
      <c r="D110" s="11">
        <v>120</v>
      </c>
      <c r="E110" s="11">
        <v>46</v>
      </c>
      <c r="F110" s="11">
        <v>39</v>
      </c>
      <c r="G110" s="11">
        <v>35</v>
      </c>
      <c r="H110" s="11">
        <v>49</v>
      </c>
      <c r="I110" s="11">
        <v>45</v>
      </c>
      <c r="J110" s="11">
        <v>32</v>
      </c>
      <c r="K110" s="11">
        <v>39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</row>
    <row r="111" spans="1:17" ht="14.4" x14ac:dyDescent="0.55000000000000004">
      <c r="B111" s="42" t="s">
        <v>116</v>
      </c>
      <c r="C111" s="11">
        <v>19</v>
      </c>
      <c r="D111" s="11">
        <v>28</v>
      </c>
      <c r="E111" s="11">
        <v>28</v>
      </c>
      <c r="F111" s="11">
        <v>36</v>
      </c>
      <c r="G111" s="11">
        <v>42</v>
      </c>
      <c r="H111" s="11">
        <v>29</v>
      </c>
      <c r="I111" s="11">
        <v>41</v>
      </c>
      <c r="J111" s="11">
        <v>23</v>
      </c>
      <c r="K111" s="11">
        <v>23</v>
      </c>
      <c r="L111" s="7">
        <v>20</v>
      </c>
      <c r="M111" s="7">
        <v>20</v>
      </c>
      <c r="N111" s="7">
        <v>24</v>
      </c>
      <c r="O111" s="7">
        <v>12</v>
      </c>
      <c r="P111" s="7">
        <v>8</v>
      </c>
      <c r="Q111" s="7">
        <v>10</v>
      </c>
    </row>
    <row r="112" spans="1:17" ht="14.4" x14ac:dyDescent="0.55000000000000004">
      <c r="B112" s="42" t="s">
        <v>117</v>
      </c>
      <c r="C112" s="11">
        <v>0</v>
      </c>
      <c r="D112" s="11">
        <v>4</v>
      </c>
      <c r="E112" s="11">
        <v>3</v>
      </c>
      <c r="F112" s="11">
        <v>4</v>
      </c>
      <c r="G112" s="11">
        <v>2</v>
      </c>
      <c r="H112" s="11">
        <v>1</v>
      </c>
      <c r="I112" s="11">
        <v>2</v>
      </c>
      <c r="J112" s="11">
        <v>0</v>
      </c>
      <c r="K112" s="11">
        <v>1</v>
      </c>
      <c r="L112" s="7">
        <v>0</v>
      </c>
      <c r="M112" s="7">
        <v>5</v>
      </c>
      <c r="N112" s="7">
        <v>0</v>
      </c>
      <c r="O112" s="7">
        <v>0</v>
      </c>
      <c r="P112" s="7">
        <v>0</v>
      </c>
      <c r="Q112" s="7">
        <v>0</v>
      </c>
    </row>
    <row r="113" spans="1:17" ht="14.4" x14ac:dyDescent="0.55000000000000004">
      <c r="B113" s="42" t="s">
        <v>118</v>
      </c>
      <c r="C113" s="11">
        <v>0</v>
      </c>
      <c r="D113" s="11">
        <v>9</v>
      </c>
      <c r="E113" s="11">
        <v>11</v>
      </c>
      <c r="F113" s="11">
        <v>10</v>
      </c>
      <c r="G113" s="11">
        <v>6</v>
      </c>
      <c r="H113" s="11">
        <v>9</v>
      </c>
      <c r="I113" s="11">
        <v>16</v>
      </c>
      <c r="J113" s="11">
        <v>7</v>
      </c>
      <c r="K113" s="11">
        <v>9</v>
      </c>
      <c r="L113" s="7">
        <v>2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</row>
    <row r="114" spans="1:17" ht="14.4" x14ac:dyDescent="0.55000000000000004">
      <c r="B114" s="42" t="s">
        <v>119</v>
      </c>
      <c r="C114" s="11"/>
      <c r="D114" s="11"/>
      <c r="E114" s="11">
        <v>5</v>
      </c>
      <c r="F114" s="11">
        <v>9</v>
      </c>
      <c r="G114" s="11">
        <v>15</v>
      </c>
      <c r="H114" s="11">
        <v>12</v>
      </c>
      <c r="I114" s="11">
        <v>14</v>
      </c>
      <c r="J114" s="11">
        <v>9</v>
      </c>
      <c r="K114" s="11">
        <v>0</v>
      </c>
      <c r="L114" s="11">
        <v>0</v>
      </c>
      <c r="M114" s="11">
        <v>0</v>
      </c>
      <c r="N114" s="11">
        <v>0</v>
      </c>
      <c r="O114" s="7">
        <v>0</v>
      </c>
      <c r="P114" s="11">
        <v>17</v>
      </c>
      <c r="Q114" s="7">
        <v>12</v>
      </c>
    </row>
    <row r="115" spans="1:17" ht="14.4" x14ac:dyDescent="0.55000000000000004">
      <c r="B115" s="42" t="s">
        <v>120</v>
      </c>
      <c r="C115" s="11"/>
      <c r="D115" s="11"/>
      <c r="E115" s="11">
        <v>23</v>
      </c>
      <c r="F115" s="11">
        <v>19</v>
      </c>
      <c r="G115" s="11">
        <v>35</v>
      </c>
      <c r="H115" s="11">
        <v>13</v>
      </c>
      <c r="I115" s="11">
        <v>36</v>
      </c>
      <c r="J115" s="11">
        <v>33</v>
      </c>
      <c r="K115" s="11">
        <v>48</v>
      </c>
      <c r="L115" s="11">
        <v>38</v>
      </c>
      <c r="M115" s="11">
        <v>47</v>
      </c>
      <c r="N115" s="11">
        <v>61</v>
      </c>
      <c r="O115" s="11">
        <v>62</v>
      </c>
      <c r="P115" s="11">
        <v>30</v>
      </c>
      <c r="Q115" s="7">
        <v>16</v>
      </c>
    </row>
    <row r="116" spans="1:17" ht="14.4" x14ac:dyDescent="0.55000000000000004">
      <c r="A116" s="8"/>
      <c r="B116" s="1" t="s">
        <v>121</v>
      </c>
      <c r="C116" s="20"/>
      <c r="D116" s="20"/>
      <c r="E116" s="20"/>
      <c r="F116" s="20"/>
      <c r="G116" s="20"/>
      <c r="H116" s="20"/>
      <c r="I116" s="20"/>
      <c r="J116" s="20"/>
      <c r="K116" s="7">
        <v>4</v>
      </c>
      <c r="L116" s="7">
        <v>10</v>
      </c>
      <c r="M116" s="7">
        <v>3</v>
      </c>
      <c r="N116" s="7">
        <v>4</v>
      </c>
      <c r="O116" s="7">
        <v>6</v>
      </c>
      <c r="P116" s="7">
        <v>3</v>
      </c>
      <c r="Q116" s="7">
        <v>4</v>
      </c>
    </row>
    <row r="117" spans="1:17" ht="14.25" customHeight="1" x14ac:dyDescent="0.55000000000000004">
      <c r="A117" s="8"/>
      <c r="B117" s="44" t="s">
        <v>122</v>
      </c>
      <c r="C117" s="11">
        <v>13</v>
      </c>
      <c r="D117" s="11">
        <v>6</v>
      </c>
      <c r="E117" s="11">
        <v>10</v>
      </c>
      <c r="F117" s="11">
        <v>3</v>
      </c>
      <c r="G117" s="7">
        <v>7</v>
      </c>
      <c r="H117" s="7">
        <v>4</v>
      </c>
      <c r="I117" s="7">
        <v>5</v>
      </c>
      <c r="J117" s="7">
        <v>8</v>
      </c>
      <c r="K117" s="7">
        <v>8</v>
      </c>
      <c r="L117" s="7">
        <v>5</v>
      </c>
      <c r="M117" s="7">
        <v>0</v>
      </c>
      <c r="N117" s="7">
        <v>0</v>
      </c>
      <c r="O117" s="7">
        <v>4</v>
      </c>
      <c r="P117" s="7">
        <v>0</v>
      </c>
      <c r="Q117" s="7">
        <v>1</v>
      </c>
    </row>
    <row r="118" spans="1:17" ht="15" customHeight="1" x14ac:dyDescent="0.55000000000000004">
      <c r="A118" s="8"/>
      <c r="B118" s="44" t="s">
        <v>123</v>
      </c>
      <c r="C118" s="11"/>
      <c r="D118" s="11"/>
      <c r="E118" s="11"/>
      <c r="F118" s="11"/>
      <c r="G118" s="7"/>
      <c r="H118" s="7"/>
      <c r="I118" s="7"/>
      <c r="K118" s="7"/>
      <c r="O118" s="7">
        <v>1</v>
      </c>
      <c r="P118" s="7">
        <v>0</v>
      </c>
      <c r="Q118" s="7">
        <v>1</v>
      </c>
    </row>
    <row r="119" spans="1:17" ht="15" customHeight="1" x14ac:dyDescent="0.55000000000000004">
      <c r="A119" s="8"/>
      <c r="B119" s="44" t="s">
        <v>124</v>
      </c>
      <c r="C119" s="11"/>
      <c r="D119" s="11"/>
      <c r="E119" s="11"/>
      <c r="F119" s="11"/>
      <c r="G119" s="7"/>
      <c r="H119" s="7"/>
      <c r="I119" s="7"/>
      <c r="K119" s="7"/>
      <c r="O119" s="7"/>
      <c r="P119" s="7">
        <v>2</v>
      </c>
      <c r="Q119" s="7">
        <v>0</v>
      </c>
    </row>
    <row r="120" spans="1:17" ht="14.4" x14ac:dyDescent="0.55000000000000004">
      <c r="A120" s="8"/>
      <c r="B120" s="41" t="s">
        <v>125</v>
      </c>
      <c r="C120" s="11"/>
      <c r="D120" s="11"/>
      <c r="E120" s="11"/>
      <c r="F120" s="11"/>
      <c r="G120" s="7"/>
      <c r="H120" s="7"/>
      <c r="I120" s="7"/>
      <c r="K120" s="7"/>
      <c r="O120" s="7">
        <v>1</v>
      </c>
      <c r="P120" s="7">
        <v>0</v>
      </c>
      <c r="Q120" s="7">
        <v>0</v>
      </c>
    </row>
    <row r="121" spans="1:17" ht="14.4" x14ac:dyDescent="0.55000000000000004">
      <c r="B121" s="16" t="s">
        <v>126</v>
      </c>
      <c r="C121" s="14">
        <v>4</v>
      </c>
      <c r="D121" s="7">
        <v>8</v>
      </c>
      <c r="E121" s="7">
        <v>14</v>
      </c>
      <c r="F121" s="7">
        <v>10</v>
      </c>
      <c r="G121" s="7">
        <v>7</v>
      </c>
      <c r="H121" s="7">
        <v>23</v>
      </c>
      <c r="I121" s="7">
        <v>12</v>
      </c>
      <c r="J121" s="7">
        <v>19</v>
      </c>
      <c r="K121" s="7">
        <v>7</v>
      </c>
      <c r="L121" s="7">
        <v>3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</row>
    <row r="122" spans="1:17" ht="14.4" x14ac:dyDescent="0.55000000000000004">
      <c r="B122" s="1" t="s">
        <v>127</v>
      </c>
      <c r="C122" s="7">
        <v>30</v>
      </c>
      <c r="D122" s="7">
        <v>26</v>
      </c>
      <c r="E122" s="7">
        <v>31</v>
      </c>
      <c r="F122" s="7">
        <v>48</v>
      </c>
      <c r="G122" s="7">
        <v>40</v>
      </c>
      <c r="H122" s="7">
        <v>40</v>
      </c>
      <c r="I122" s="7">
        <v>41</v>
      </c>
      <c r="J122" s="7">
        <v>32</v>
      </c>
      <c r="K122" s="7">
        <v>34</v>
      </c>
      <c r="L122" s="7">
        <v>24</v>
      </c>
      <c r="M122" s="7">
        <v>16</v>
      </c>
      <c r="N122" s="7">
        <v>19</v>
      </c>
      <c r="O122" s="7">
        <v>23</v>
      </c>
      <c r="P122" s="7">
        <v>21</v>
      </c>
      <c r="Q122" s="7">
        <v>12</v>
      </c>
    </row>
    <row r="123" spans="1:17" ht="14.4" x14ac:dyDescent="0.55000000000000004">
      <c r="B123" s="16" t="s">
        <v>128</v>
      </c>
      <c r="C123" s="7">
        <v>24</v>
      </c>
      <c r="D123" s="7">
        <v>29</v>
      </c>
      <c r="E123" s="7">
        <v>34</v>
      </c>
      <c r="F123" s="7">
        <v>18</v>
      </c>
      <c r="G123" s="7">
        <v>41</v>
      </c>
      <c r="H123" s="7">
        <v>33</v>
      </c>
      <c r="I123" s="7">
        <v>26</v>
      </c>
      <c r="J123" s="7">
        <v>41</v>
      </c>
      <c r="K123" s="7">
        <v>34</v>
      </c>
      <c r="L123" s="7">
        <v>28</v>
      </c>
      <c r="M123" s="7">
        <v>42</v>
      </c>
      <c r="N123" s="7">
        <v>23</v>
      </c>
      <c r="O123" s="7">
        <v>28</v>
      </c>
      <c r="P123" s="7">
        <v>44</v>
      </c>
      <c r="Q123" s="7">
        <v>45</v>
      </c>
    </row>
    <row r="124" spans="1:17" ht="14.4" x14ac:dyDescent="0.55000000000000004">
      <c r="B124" s="43" t="s">
        <v>129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>
        <v>3</v>
      </c>
      <c r="Q124" s="7">
        <v>2</v>
      </c>
    </row>
    <row r="125" spans="1:17" ht="14.4" x14ac:dyDescent="0.55000000000000004">
      <c r="B125" s="43" t="s">
        <v>130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>
        <v>7</v>
      </c>
      <c r="Q125" s="7">
        <v>20</v>
      </c>
    </row>
    <row r="126" spans="1:17" ht="14.4" x14ac:dyDescent="0.55000000000000004">
      <c r="B126" s="1" t="s">
        <v>131</v>
      </c>
      <c r="C126" s="7">
        <v>13</v>
      </c>
      <c r="D126" s="7">
        <v>6</v>
      </c>
      <c r="E126" s="7">
        <v>10</v>
      </c>
      <c r="F126" s="7">
        <v>3</v>
      </c>
      <c r="G126" s="7">
        <v>7</v>
      </c>
      <c r="H126" s="7">
        <v>4</v>
      </c>
      <c r="I126" s="7">
        <v>5</v>
      </c>
      <c r="J126" s="7">
        <v>8</v>
      </c>
      <c r="K126" s="7">
        <v>8</v>
      </c>
      <c r="L126" s="7">
        <v>13</v>
      </c>
      <c r="M126" s="7">
        <v>9</v>
      </c>
      <c r="N126" s="7">
        <v>11</v>
      </c>
      <c r="O126" s="7">
        <v>8</v>
      </c>
      <c r="P126" s="7">
        <v>9</v>
      </c>
      <c r="Q126" s="7">
        <v>14</v>
      </c>
    </row>
    <row r="127" spans="1:17" ht="14.4" x14ac:dyDescent="0.55000000000000004">
      <c r="B127" s="42" t="s">
        <v>132</v>
      </c>
      <c r="E127" s="7"/>
      <c r="G127" s="7"/>
      <c r="H127" s="7"/>
      <c r="I127" s="7"/>
      <c r="K127" s="7"/>
      <c r="N127" s="7">
        <v>4</v>
      </c>
      <c r="O127" s="7">
        <v>6</v>
      </c>
      <c r="P127" s="7">
        <v>4</v>
      </c>
      <c r="Q127" s="7">
        <v>8</v>
      </c>
    </row>
    <row r="128" spans="1:17" ht="14.4" x14ac:dyDescent="0.55000000000000004">
      <c r="B128" s="42" t="s">
        <v>133</v>
      </c>
      <c r="E128" s="7"/>
      <c r="G128" s="7"/>
      <c r="H128" s="7"/>
      <c r="I128" s="7"/>
      <c r="K128" s="7"/>
      <c r="N128" s="7">
        <v>4</v>
      </c>
      <c r="O128" s="7">
        <v>2</v>
      </c>
      <c r="P128" s="7">
        <v>5</v>
      </c>
      <c r="Q128" s="7">
        <v>5</v>
      </c>
    </row>
    <row r="129" spans="2:17" ht="14.4" x14ac:dyDescent="0.55000000000000004">
      <c r="B129" s="16" t="s">
        <v>134</v>
      </c>
      <c r="C129" s="7">
        <v>30</v>
      </c>
      <c r="D129" s="7">
        <v>44</v>
      </c>
      <c r="E129" s="7">
        <v>32</v>
      </c>
      <c r="F129" s="7">
        <v>35</v>
      </c>
      <c r="G129" s="7">
        <v>36</v>
      </c>
      <c r="H129" s="7">
        <v>25</v>
      </c>
      <c r="I129" s="7">
        <v>30</v>
      </c>
      <c r="J129" s="7">
        <v>22</v>
      </c>
      <c r="K129" s="7">
        <v>31</v>
      </c>
      <c r="L129" s="7">
        <v>32</v>
      </c>
      <c r="M129" s="7">
        <v>25</v>
      </c>
      <c r="N129" s="7">
        <v>27</v>
      </c>
      <c r="O129" s="7">
        <v>26</v>
      </c>
      <c r="P129" s="7">
        <v>38</v>
      </c>
      <c r="Q129" s="7">
        <v>27</v>
      </c>
    </row>
    <row r="130" spans="2:17" ht="14.4" x14ac:dyDescent="0.55000000000000004">
      <c r="B130" s="41" t="s">
        <v>129</v>
      </c>
      <c r="E130" s="7"/>
      <c r="G130" s="7"/>
      <c r="H130" s="7"/>
      <c r="I130" s="7"/>
      <c r="K130" s="7"/>
      <c r="O130" s="7">
        <v>1</v>
      </c>
      <c r="P130" s="7">
        <v>8</v>
      </c>
      <c r="Q130" s="7">
        <v>9</v>
      </c>
    </row>
    <row r="131" spans="2:17" ht="14.4" x14ac:dyDescent="0.55000000000000004">
      <c r="B131" s="42" t="s">
        <v>135</v>
      </c>
      <c r="C131" s="11"/>
      <c r="D131" s="11"/>
      <c r="E131" s="11"/>
      <c r="F131" s="11"/>
      <c r="G131" s="11"/>
      <c r="H131" s="11"/>
      <c r="I131" s="11"/>
      <c r="K131" s="11">
        <v>16</v>
      </c>
      <c r="L131" s="7">
        <v>15</v>
      </c>
      <c r="M131" s="7">
        <v>1</v>
      </c>
      <c r="N131" s="7">
        <v>0</v>
      </c>
      <c r="O131" s="7">
        <v>0</v>
      </c>
      <c r="P131" s="7">
        <v>17</v>
      </c>
      <c r="Q131" s="7">
        <v>9</v>
      </c>
    </row>
    <row r="132" spans="2:17" ht="14.4" x14ac:dyDescent="0.55000000000000004">
      <c r="B132" s="1" t="s">
        <v>136</v>
      </c>
      <c r="C132" s="7">
        <v>9</v>
      </c>
      <c r="D132" s="7">
        <v>20</v>
      </c>
      <c r="E132" s="7">
        <v>33</v>
      </c>
      <c r="F132" s="7">
        <v>11</v>
      </c>
      <c r="G132" s="7">
        <v>14</v>
      </c>
      <c r="H132" s="7">
        <v>15</v>
      </c>
      <c r="I132" s="7">
        <v>10</v>
      </c>
      <c r="J132" s="7">
        <v>6</v>
      </c>
      <c r="K132" s="7">
        <v>7</v>
      </c>
      <c r="L132" s="7">
        <v>9</v>
      </c>
      <c r="M132" s="7">
        <v>8</v>
      </c>
      <c r="N132" s="7">
        <v>15</v>
      </c>
      <c r="O132" s="7">
        <v>16</v>
      </c>
      <c r="P132" s="7">
        <v>14</v>
      </c>
      <c r="Q132" s="7">
        <v>13</v>
      </c>
    </row>
    <row r="133" spans="2:17" ht="14.4" x14ac:dyDescent="0.55000000000000004">
      <c r="B133" s="1" t="s">
        <v>137</v>
      </c>
      <c r="C133" s="7">
        <v>52</v>
      </c>
      <c r="D133" s="7">
        <v>49</v>
      </c>
      <c r="E133" s="7">
        <v>48</v>
      </c>
      <c r="F133" s="7">
        <v>45</v>
      </c>
      <c r="G133" s="7">
        <v>37</v>
      </c>
      <c r="H133" s="7">
        <v>25</v>
      </c>
      <c r="I133" s="7">
        <v>19</v>
      </c>
      <c r="J133" s="7">
        <v>35</v>
      </c>
      <c r="K133" s="7">
        <v>21</v>
      </c>
      <c r="L133" s="7">
        <v>16</v>
      </c>
      <c r="M133" s="7">
        <v>11</v>
      </c>
      <c r="N133" s="7">
        <v>13</v>
      </c>
      <c r="O133" s="7">
        <v>18</v>
      </c>
      <c r="P133" s="7">
        <v>11</v>
      </c>
      <c r="Q133" s="7">
        <v>9</v>
      </c>
    </row>
    <row r="134" spans="2:17" ht="14.4" x14ac:dyDescent="0.55000000000000004">
      <c r="B134" s="42" t="s">
        <v>138</v>
      </c>
      <c r="C134" s="11">
        <v>4</v>
      </c>
      <c r="D134" s="11">
        <v>8</v>
      </c>
      <c r="E134" s="11">
        <v>11</v>
      </c>
      <c r="F134" s="11">
        <v>6</v>
      </c>
      <c r="G134" s="11">
        <v>3</v>
      </c>
      <c r="H134" s="11">
        <v>0</v>
      </c>
      <c r="I134" s="11">
        <v>2</v>
      </c>
      <c r="J134" s="11">
        <v>1</v>
      </c>
      <c r="K134" s="11">
        <v>0</v>
      </c>
      <c r="L134" s="7">
        <v>1</v>
      </c>
      <c r="M134" s="7">
        <v>1</v>
      </c>
      <c r="N134" s="7">
        <v>0</v>
      </c>
      <c r="O134" s="7">
        <v>0</v>
      </c>
      <c r="P134" s="7">
        <v>1</v>
      </c>
      <c r="Q134" s="7">
        <v>0</v>
      </c>
    </row>
    <row r="135" spans="2:17" ht="14.4" x14ac:dyDescent="0.55000000000000004">
      <c r="B135" s="42" t="s">
        <v>139</v>
      </c>
      <c r="C135" s="11">
        <v>1</v>
      </c>
      <c r="D135" s="11">
        <v>0</v>
      </c>
      <c r="E135" s="11">
        <v>2</v>
      </c>
      <c r="F135" s="11">
        <v>2</v>
      </c>
      <c r="G135" s="11">
        <v>1</v>
      </c>
      <c r="H135" s="11">
        <v>0</v>
      </c>
      <c r="I135" s="11">
        <v>0</v>
      </c>
      <c r="J135" s="11">
        <v>5</v>
      </c>
      <c r="K135" s="11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</row>
    <row r="136" spans="2:17" ht="14.4" x14ac:dyDescent="0.55000000000000004">
      <c r="B136" s="42" t="s">
        <v>140</v>
      </c>
      <c r="C136" s="11" t="s">
        <v>20</v>
      </c>
      <c r="D136" s="11" t="s">
        <v>20</v>
      </c>
      <c r="E136" s="11">
        <v>4</v>
      </c>
      <c r="F136" s="11">
        <v>2</v>
      </c>
      <c r="G136" s="11">
        <v>7</v>
      </c>
      <c r="H136" s="11">
        <v>6</v>
      </c>
      <c r="I136" s="11">
        <v>1</v>
      </c>
      <c r="J136" s="11">
        <v>5</v>
      </c>
      <c r="K136" s="11">
        <v>5</v>
      </c>
      <c r="L136" s="7">
        <v>3</v>
      </c>
      <c r="M136" s="7">
        <v>3</v>
      </c>
      <c r="N136" s="7">
        <v>2</v>
      </c>
      <c r="O136" s="7">
        <v>0</v>
      </c>
      <c r="P136" s="7">
        <v>1</v>
      </c>
      <c r="Q136" s="7">
        <v>1</v>
      </c>
    </row>
    <row r="137" spans="2:17" ht="14.4" x14ac:dyDescent="0.55000000000000004">
      <c r="B137" s="42" t="s">
        <v>141</v>
      </c>
      <c r="C137" s="11">
        <v>0</v>
      </c>
      <c r="D137" s="11">
        <v>0</v>
      </c>
      <c r="E137" s="11">
        <v>0</v>
      </c>
      <c r="F137" s="11">
        <v>3</v>
      </c>
      <c r="G137" s="11">
        <v>14</v>
      </c>
      <c r="H137" s="11">
        <v>11</v>
      </c>
      <c r="I137" s="11">
        <v>9</v>
      </c>
      <c r="J137" s="11">
        <v>15</v>
      </c>
      <c r="K137" s="11">
        <v>16</v>
      </c>
      <c r="L137" s="7">
        <v>9</v>
      </c>
      <c r="M137" s="7">
        <v>6</v>
      </c>
      <c r="N137" s="7">
        <v>11</v>
      </c>
      <c r="O137" s="7">
        <v>15</v>
      </c>
      <c r="P137" s="7">
        <v>9</v>
      </c>
      <c r="Q137" s="7">
        <v>8</v>
      </c>
    </row>
    <row r="138" spans="2:17" ht="14.4" x14ac:dyDescent="0.55000000000000004">
      <c r="B138" s="42" t="s">
        <v>142</v>
      </c>
      <c r="C138" s="11">
        <v>0</v>
      </c>
      <c r="D138" s="11">
        <v>0</v>
      </c>
      <c r="E138" s="11">
        <v>0</v>
      </c>
      <c r="F138" s="11">
        <v>2</v>
      </c>
      <c r="G138" s="11">
        <v>9</v>
      </c>
      <c r="H138" s="11">
        <v>5</v>
      </c>
      <c r="I138" s="11">
        <v>4</v>
      </c>
      <c r="J138" s="11">
        <v>8</v>
      </c>
      <c r="K138" s="11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</row>
    <row r="139" spans="2:17" ht="14.4" x14ac:dyDescent="0.55000000000000004">
      <c r="B139" s="42" t="s">
        <v>143</v>
      </c>
      <c r="C139" s="11"/>
      <c r="D139" s="11"/>
      <c r="E139" s="11"/>
      <c r="F139" s="11"/>
      <c r="G139" s="11"/>
      <c r="H139" s="11"/>
      <c r="I139" s="11">
        <v>2</v>
      </c>
      <c r="J139" s="11">
        <v>0</v>
      </c>
      <c r="K139" s="11">
        <v>0</v>
      </c>
      <c r="L139" s="7">
        <v>3</v>
      </c>
      <c r="M139" s="7">
        <v>1</v>
      </c>
      <c r="N139" s="7">
        <v>0</v>
      </c>
      <c r="O139" s="7">
        <v>2</v>
      </c>
      <c r="P139" s="7">
        <v>0</v>
      </c>
      <c r="Q139" s="7">
        <v>0</v>
      </c>
    </row>
    <row r="140" spans="2:17" ht="14.4" x14ac:dyDescent="0.55000000000000004">
      <c r="B140" s="1" t="s">
        <v>144</v>
      </c>
      <c r="C140" s="20"/>
      <c r="D140" s="20"/>
      <c r="E140" s="20"/>
      <c r="F140" s="20"/>
      <c r="G140" s="7">
        <v>23</v>
      </c>
      <c r="H140" s="7">
        <v>29</v>
      </c>
      <c r="I140" s="7">
        <v>31</v>
      </c>
      <c r="J140" s="7">
        <v>22</v>
      </c>
      <c r="K140" s="7">
        <v>26</v>
      </c>
      <c r="L140" s="7">
        <v>43</v>
      </c>
      <c r="M140" s="7">
        <v>28</v>
      </c>
      <c r="N140" s="7">
        <v>31</v>
      </c>
      <c r="O140" s="7">
        <v>27</v>
      </c>
      <c r="P140" s="7">
        <v>37</v>
      </c>
      <c r="Q140" s="7">
        <v>27</v>
      </c>
    </row>
    <row r="141" spans="2:17" ht="14.4" x14ac:dyDescent="0.55000000000000004">
      <c r="B141" s="42" t="s">
        <v>145</v>
      </c>
      <c r="C141" s="20"/>
      <c r="D141" s="20"/>
      <c r="E141" s="20"/>
      <c r="F141" s="11"/>
      <c r="G141" s="11"/>
      <c r="H141" s="11"/>
      <c r="I141" s="11"/>
      <c r="J141" s="11"/>
      <c r="K141" s="11"/>
      <c r="L141" s="11"/>
      <c r="O141" s="7">
        <v>2</v>
      </c>
      <c r="P141" s="7">
        <v>1</v>
      </c>
      <c r="Q141" s="7">
        <v>1</v>
      </c>
    </row>
    <row r="142" spans="2:17" ht="14.4" x14ac:dyDescent="0.55000000000000004">
      <c r="B142" s="42" t="s">
        <v>146</v>
      </c>
      <c r="C142" s="11">
        <v>4</v>
      </c>
      <c r="D142" s="11">
        <v>10</v>
      </c>
      <c r="E142" s="11">
        <v>3</v>
      </c>
      <c r="F142" s="11">
        <v>5</v>
      </c>
      <c r="G142" s="11">
        <v>9</v>
      </c>
      <c r="H142" s="11">
        <v>5</v>
      </c>
      <c r="I142" s="11">
        <v>8</v>
      </c>
      <c r="J142" s="11">
        <v>5</v>
      </c>
      <c r="K142" s="11">
        <v>6</v>
      </c>
      <c r="L142" s="11">
        <v>15</v>
      </c>
      <c r="M142" s="7">
        <v>0</v>
      </c>
      <c r="N142" s="7">
        <v>13</v>
      </c>
      <c r="O142" s="7">
        <v>4</v>
      </c>
      <c r="P142" s="7">
        <v>5</v>
      </c>
      <c r="Q142" s="7">
        <v>7</v>
      </c>
    </row>
    <row r="143" spans="2:17" ht="14.4" x14ac:dyDescent="0.55000000000000004">
      <c r="B143" s="42" t="s">
        <v>147</v>
      </c>
      <c r="C143" s="20"/>
      <c r="D143" s="20"/>
      <c r="E143" s="20"/>
      <c r="F143" s="11">
        <v>2</v>
      </c>
      <c r="G143" s="11">
        <v>1</v>
      </c>
      <c r="H143" s="11">
        <v>3</v>
      </c>
      <c r="I143" s="11">
        <v>4</v>
      </c>
      <c r="J143" s="11">
        <v>1</v>
      </c>
      <c r="K143" s="11">
        <v>5</v>
      </c>
      <c r="L143" s="11">
        <v>11</v>
      </c>
      <c r="M143" s="7">
        <v>0</v>
      </c>
      <c r="N143" s="7">
        <v>8</v>
      </c>
      <c r="O143" s="7">
        <v>4</v>
      </c>
      <c r="P143" s="7">
        <v>8</v>
      </c>
      <c r="Q143" s="7">
        <v>6</v>
      </c>
    </row>
    <row r="144" spans="2:17" ht="14.4" x14ac:dyDescent="0.55000000000000004">
      <c r="B144" s="42" t="s">
        <v>148</v>
      </c>
      <c r="C144" s="11">
        <v>17</v>
      </c>
      <c r="D144" s="11">
        <v>14</v>
      </c>
      <c r="E144" s="11">
        <v>23</v>
      </c>
      <c r="F144" s="11">
        <v>20</v>
      </c>
      <c r="G144" s="11">
        <v>13</v>
      </c>
      <c r="H144" s="11">
        <v>21</v>
      </c>
      <c r="I144" s="11">
        <v>19</v>
      </c>
      <c r="J144" s="11">
        <v>16</v>
      </c>
      <c r="K144" s="11">
        <v>15</v>
      </c>
      <c r="L144" s="11">
        <v>17</v>
      </c>
      <c r="M144" s="7">
        <v>0</v>
      </c>
      <c r="N144" s="7">
        <v>10</v>
      </c>
      <c r="O144" s="7">
        <v>17</v>
      </c>
      <c r="P144" s="7">
        <v>23</v>
      </c>
      <c r="Q144" s="7">
        <v>13</v>
      </c>
    </row>
    <row r="145" spans="1:17" ht="14.4" x14ac:dyDescent="0.55000000000000004">
      <c r="A145" s="6"/>
      <c r="B145" s="3" t="s">
        <v>53</v>
      </c>
      <c r="C145" s="4">
        <f t="shared" ref="C145:P145" si="8">SUM(C102+C104+C105+C116+C121+C122+C123+C126+C129+C132+C133+C140)</f>
        <v>379</v>
      </c>
      <c r="D145" s="4">
        <f t="shared" si="8"/>
        <v>418</v>
      </c>
      <c r="E145" s="4">
        <f t="shared" si="8"/>
        <v>437</v>
      </c>
      <c r="F145" s="4">
        <f t="shared" si="8"/>
        <v>418</v>
      </c>
      <c r="G145" s="4">
        <f t="shared" si="8"/>
        <v>440</v>
      </c>
      <c r="H145" s="4">
        <f t="shared" si="8"/>
        <v>401</v>
      </c>
      <c r="I145" s="4">
        <f t="shared" si="8"/>
        <v>461</v>
      </c>
      <c r="J145" s="4">
        <f t="shared" si="8"/>
        <v>392</v>
      </c>
      <c r="K145" s="4">
        <f t="shared" si="8"/>
        <v>382</v>
      </c>
      <c r="L145" s="4">
        <f t="shared" si="8"/>
        <v>328</v>
      </c>
      <c r="M145" s="4">
        <f t="shared" si="8"/>
        <v>304</v>
      </c>
      <c r="N145" s="4">
        <f t="shared" si="8"/>
        <v>316</v>
      </c>
      <c r="O145" s="4">
        <f t="shared" si="8"/>
        <v>306</v>
      </c>
      <c r="P145" s="4">
        <f t="shared" si="8"/>
        <v>311</v>
      </c>
      <c r="Q145" s="4">
        <f t="shared" ref="Q145" si="9">SUM(Q102+Q104+Q105+Q116+Q121+Q122+Q123+Q126+Q129+Q132+Q133+Q140)</f>
        <v>253</v>
      </c>
    </row>
    <row r="146" spans="1:17" ht="14.4" x14ac:dyDescent="0.55000000000000004">
      <c r="A146" s="5" t="s">
        <v>149</v>
      </c>
      <c r="B146" s="6"/>
      <c r="C146" s="27"/>
      <c r="D146" s="27"/>
      <c r="E146" s="27"/>
      <c r="F146" s="27"/>
      <c r="G146" s="27"/>
      <c r="H146" s="27"/>
      <c r="I146" s="27"/>
      <c r="K146" s="7"/>
    </row>
    <row r="147" spans="1:17" ht="14.4" x14ac:dyDescent="0.55000000000000004">
      <c r="A147" s="8" t="s">
        <v>150</v>
      </c>
      <c r="B147" s="16" t="s">
        <v>151</v>
      </c>
      <c r="C147" s="14">
        <v>8</v>
      </c>
      <c r="D147" s="7">
        <v>6</v>
      </c>
      <c r="E147" s="7">
        <v>6</v>
      </c>
      <c r="F147" s="7">
        <v>1</v>
      </c>
      <c r="G147" s="7">
        <v>2</v>
      </c>
      <c r="H147" s="7">
        <v>1</v>
      </c>
      <c r="I147" s="7">
        <v>2</v>
      </c>
      <c r="J147" s="7">
        <v>0</v>
      </c>
      <c r="K147" s="7">
        <v>0</v>
      </c>
      <c r="L147" s="7">
        <v>1</v>
      </c>
      <c r="M147" s="7">
        <v>2</v>
      </c>
      <c r="N147" s="7">
        <v>1</v>
      </c>
      <c r="O147" s="7">
        <v>0</v>
      </c>
      <c r="P147" s="7">
        <v>2</v>
      </c>
      <c r="Q147" s="7">
        <v>1</v>
      </c>
    </row>
    <row r="148" spans="1:17" ht="14.4" x14ac:dyDescent="0.55000000000000004">
      <c r="B148" s="42" t="s">
        <v>152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</row>
    <row r="149" spans="1:17" ht="14.4" x14ac:dyDescent="0.55000000000000004">
      <c r="B149" s="42" t="s">
        <v>153</v>
      </c>
      <c r="C149" s="11"/>
      <c r="D149" s="11"/>
      <c r="E149" s="11"/>
      <c r="F149" s="11"/>
      <c r="G149" s="11">
        <v>1</v>
      </c>
      <c r="H149" s="11">
        <v>0</v>
      </c>
      <c r="I149" s="11">
        <v>0</v>
      </c>
      <c r="J149" s="11">
        <v>0</v>
      </c>
      <c r="K149" s="11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</row>
    <row r="150" spans="1:17" ht="14.4" x14ac:dyDescent="0.55000000000000004">
      <c r="B150" s="42" t="s">
        <v>154</v>
      </c>
      <c r="C150" s="11">
        <v>5</v>
      </c>
      <c r="D150" s="11">
        <v>5</v>
      </c>
      <c r="E150" s="11">
        <v>4</v>
      </c>
      <c r="F150" s="11">
        <v>1</v>
      </c>
      <c r="G150" s="11">
        <v>1</v>
      </c>
      <c r="H150" s="11">
        <v>0</v>
      </c>
      <c r="I150" s="11">
        <v>0</v>
      </c>
      <c r="J150" s="11">
        <v>0</v>
      </c>
      <c r="K150" s="11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</row>
    <row r="151" spans="1:17" ht="14.4" x14ac:dyDescent="0.55000000000000004">
      <c r="B151" s="42" t="s">
        <v>155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</row>
    <row r="152" spans="1:17" ht="14.4" x14ac:dyDescent="0.55000000000000004">
      <c r="B152" s="42" t="s">
        <v>156</v>
      </c>
      <c r="C152" s="11">
        <v>0</v>
      </c>
      <c r="D152" s="11">
        <v>1</v>
      </c>
      <c r="E152" s="11">
        <v>2</v>
      </c>
      <c r="F152" s="11">
        <v>0</v>
      </c>
      <c r="G152" s="11">
        <v>0</v>
      </c>
      <c r="H152" s="11">
        <v>1</v>
      </c>
      <c r="I152" s="11">
        <v>2</v>
      </c>
      <c r="J152" s="11">
        <v>0</v>
      </c>
      <c r="K152" s="11">
        <v>0</v>
      </c>
      <c r="L152" s="7">
        <v>0</v>
      </c>
      <c r="M152" s="7">
        <v>0</v>
      </c>
      <c r="N152" s="7">
        <v>1</v>
      </c>
      <c r="O152" s="7">
        <v>0</v>
      </c>
      <c r="P152" s="7">
        <v>0</v>
      </c>
      <c r="Q152" s="7">
        <v>0</v>
      </c>
    </row>
    <row r="153" spans="1:17" ht="14.4" x14ac:dyDescent="0.55000000000000004">
      <c r="B153" s="1" t="s">
        <v>157</v>
      </c>
      <c r="C153" s="7">
        <v>12</v>
      </c>
      <c r="D153" s="7">
        <v>0</v>
      </c>
      <c r="E153" s="7">
        <v>0</v>
      </c>
      <c r="F153" s="7">
        <v>4</v>
      </c>
      <c r="G153" s="7">
        <v>4</v>
      </c>
      <c r="H153" s="7">
        <v>4</v>
      </c>
      <c r="I153" s="7">
        <v>15</v>
      </c>
      <c r="J153" s="7">
        <v>17</v>
      </c>
      <c r="K153" s="7">
        <v>30</v>
      </c>
      <c r="L153" s="7">
        <v>26</v>
      </c>
      <c r="M153" s="7">
        <v>14</v>
      </c>
      <c r="N153" s="7">
        <v>4</v>
      </c>
      <c r="O153" s="7">
        <v>7</v>
      </c>
      <c r="P153" s="7">
        <v>4</v>
      </c>
      <c r="Q153" s="7">
        <v>4</v>
      </c>
    </row>
    <row r="154" spans="1:17" ht="14.4" x14ac:dyDescent="0.55000000000000004">
      <c r="B154" s="42" t="s">
        <v>158</v>
      </c>
      <c r="E154" s="7"/>
      <c r="G154" s="7"/>
      <c r="H154" s="7"/>
      <c r="I154" s="7"/>
      <c r="K154" s="11">
        <v>3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</row>
    <row r="155" spans="1:17" ht="14.4" x14ac:dyDescent="0.55000000000000004">
      <c r="B155" s="1" t="s">
        <v>136</v>
      </c>
      <c r="C155" s="7">
        <v>22</v>
      </c>
      <c r="D155" s="7">
        <v>19</v>
      </c>
      <c r="E155" s="7">
        <v>33</v>
      </c>
      <c r="F155" s="7">
        <v>26</v>
      </c>
      <c r="G155" s="7">
        <v>10</v>
      </c>
      <c r="H155" s="7">
        <v>16</v>
      </c>
      <c r="I155" s="7">
        <v>16</v>
      </c>
      <c r="J155" s="7">
        <v>12</v>
      </c>
      <c r="K155" s="7">
        <v>10</v>
      </c>
      <c r="L155" s="7">
        <v>9</v>
      </c>
      <c r="M155" s="7">
        <v>6</v>
      </c>
      <c r="N155" s="7">
        <v>12</v>
      </c>
      <c r="O155" s="7">
        <v>6</v>
      </c>
      <c r="P155" s="7">
        <v>14</v>
      </c>
      <c r="Q155" s="7">
        <v>13</v>
      </c>
    </row>
    <row r="156" spans="1:17" ht="14.4" x14ac:dyDescent="0.55000000000000004">
      <c r="B156" s="3" t="s">
        <v>159</v>
      </c>
      <c r="C156" s="4">
        <f t="shared" ref="C156:L156" si="10">C147+C153+C155</f>
        <v>42</v>
      </c>
      <c r="D156" s="4">
        <f>D147+D153+D155</f>
        <v>25</v>
      </c>
      <c r="E156" s="4">
        <f>E147+E153+E155</f>
        <v>39</v>
      </c>
      <c r="F156" s="4">
        <f t="shared" si="10"/>
        <v>31</v>
      </c>
      <c r="G156" s="4">
        <f t="shared" si="10"/>
        <v>16</v>
      </c>
      <c r="H156" s="4">
        <f t="shared" si="10"/>
        <v>21</v>
      </c>
      <c r="I156" s="4">
        <f t="shared" si="10"/>
        <v>33</v>
      </c>
      <c r="J156" s="4">
        <f t="shared" si="10"/>
        <v>29</v>
      </c>
      <c r="K156" s="4">
        <f t="shared" si="10"/>
        <v>40</v>
      </c>
      <c r="L156" s="4">
        <f t="shared" si="10"/>
        <v>36</v>
      </c>
      <c r="M156" s="4">
        <f>M147+M153+M155</f>
        <v>22</v>
      </c>
      <c r="N156" s="4">
        <f>N147+N153+N155</f>
        <v>17</v>
      </c>
      <c r="O156" s="4">
        <f>O147+O153+O155</f>
        <v>13</v>
      </c>
      <c r="P156" s="4">
        <f>P147+P153+P155</f>
        <v>20</v>
      </c>
      <c r="Q156" s="4">
        <f>Q147+Q153+Q155</f>
        <v>18</v>
      </c>
    </row>
    <row r="157" spans="1:17" ht="14.4" x14ac:dyDescent="0.55000000000000004">
      <c r="A157" s="6" t="s">
        <v>54</v>
      </c>
      <c r="B157" s="16" t="s">
        <v>160</v>
      </c>
      <c r="C157" s="14">
        <v>43</v>
      </c>
      <c r="D157" s="7">
        <v>44</v>
      </c>
      <c r="E157" s="7">
        <v>53</v>
      </c>
      <c r="F157" s="7">
        <v>37</v>
      </c>
      <c r="G157" s="7">
        <v>38</v>
      </c>
      <c r="H157" s="7">
        <v>43</v>
      </c>
      <c r="I157" s="7">
        <v>27</v>
      </c>
      <c r="J157" s="7">
        <v>20</v>
      </c>
      <c r="K157" s="7">
        <v>15</v>
      </c>
      <c r="L157" s="7">
        <v>16</v>
      </c>
      <c r="M157" s="7">
        <v>19</v>
      </c>
      <c r="N157" s="7">
        <v>18</v>
      </c>
      <c r="O157" s="7">
        <v>11</v>
      </c>
      <c r="P157" s="7">
        <v>10</v>
      </c>
      <c r="Q157" s="7">
        <v>8</v>
      </c>
    </row>
    <row r="158" spans="1:17" ht="14.4" x14ac:dyDescent="0.55000000000000004">
      <c r="A158" s="6"/>
      <c r="B158" s="16" t="s">
        <v>145</v>
      </c>
      <c r="C158" s="14"/>
      <c r="E158" s="7"/>
      <c r="G158" s="7"/>
      <c r="H158" s="7"/>
      <c r="I158" s="7"/>
      <c r="K158" s="7"/>
      <c r="O158" s="7">
        <v>5</v>
      </c>
      <c r="P158" s="7">
        <v>5</v>
      </c>
      <c r="Q158" s="7">
        <v>8</v>
      </c>
    </row>
    <row r="159" spans="1:17" ht="14.4" x14ac:dyDescent="0.55000000000000004">
      <c r="A159" s="6"/>
      <c r="B159" s="1" t="s">
        <v>107</v>
      </c>
      <c r="C159" s="7">
        <v>0</v>
      </c>
      <c r="D159" s="7">
        <v>2</v>
      </c>
      <c r="E159" s="7">
        <v>5</v>
      </c>
      <c r="F159" s="7">
        <v>9</v>
      </c>
      <c r="G159" s="7">
        <v>6</v>
      </c>
      <c r="H159" s="7">
        <v>2</v>
      </c>
      <c r="I159" s="7">
        <v>13</v>
      </c>
      <c r="J159" s="7">
        <v>9</v>
      </c>
      <c r="K159" s="7">
        <v>8</v>
      </c>
      <c r="L159" s="7">
        <v>12</v>
      </c>
      <c r="M159" s="7">
        <v>10</v>
      </c>
      <c r="N159" s="7">
        <v>8</v>
      </c>
      <c r="O159" s="7">
        <v>5</v>
      </c>
      <c r="P159" s="7">
        <v>1</v>
      </c>
      <c r="Q159" s="7">
        <v>1</v>
      </c>
    </row>
    <row r="160" spans="1:17" ht="14.4" x14ac:dyDescent="0.55000000000000004">
      <c r="A160" s="1"/>
      <c r="B160" s="42" t="s">
        <v>161</v>
      </c>
      <c r="C160" s="11"/>
      <c r="D160" s="11">
        <v>0</v>
      </c>
      <c r="E160" s="11">
        <v>1</v>
      </c>
      <c r="F160" s="11">
        <v>0</v>
      </c>
      <c r="G160" s="11">
        <v>1</v>
      </c>
      <c r="H160" s="11">
        <v>0</v>
      </c>
      <c r="I160" s="11">
        <v>1</v>
      </c>
      <c r="J160" s="11">
        <v>0</v>
      </c>
      <c r="K160" s="11">
        <v>0</v>
      </c>
      <c r="L160" s="11">
        <v>1</v>
      </c>
      <c r="M160" s="11">
        <v>0</v>
      </c>
      <c r="N160" s="11">
        <v>1</v>
      </c>
      <c r="O160" s="11">
        <v>0</v>
      </c>
      <c r="P160" s="11">
        <v>0</v>
      </c>
      <c r="Q160" s="7">
        <v>0</v>
      </c>
    </row>
    <row r="161" spans="1:22" ht="14.4" x14ac:dyDescent="0.55000000000000004">
      <c r="A161" s="1"/>
      <c r="B161" s="36" t="s">
        <v>162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>
        <v>6</v>
      </c>
      <c r="P161" s="11">
        <v>14</v>
      </c>
      <c r="Q161" s="7">
        <v>6</v>
      </c>
    </row>
    <row r="162" spans="1:22" ht="14.4" x14ac:dyDescent="0.55000000000000004">
      <c r="A162" s="28"/>
      <c r="B162" s="16" t="s">
        <v>163</v>
      </c>
      <c r="C162" s="14"/>
      <c r="D162" s="14"/>
      <c r="E162" s="14"/>
      <c r="F162" s="14"/>
      <c r="G162" s="14"/>
      <c r="H162" s="7">
        <v>11</v>
      </c>
      <c r="I162" s="7">
        <v>14</v>
      </c>
      <c r="J162" s="7">
        <v>14</v>
      </c>
      <c r="K162" s="7">
        <v>7</v>
      </c>
      <c r="L162" s="7">
        <v>1</v>
      </c>
      <c r="M162" s="7">
        <v>0</v>
      </c>
      <c r="N162" s="7">
        <v>7</v>
      </c>
      <c r="O162" s="7">
        <v>7</v>
      </c>
      <c r="P162" s="7">
        <v>7</v>
      </c>
      <c r="Q162" s="7">
        <v>7</v>
      </c>
    </row>
    <row r="163" spans="1:22" ht="14.4" x14ac:dyDescent="0.55000000000000004">
      <c r="B163" s="16" t="s">
        <v>122</v>
      </c>
      <c r="C163" s="14"/>
      <c r="D163" s="14"/>
      <c r="E163" s="14"/>
      <c r="F163" s="14"/>
      <c r="G163" s="14"/>
      <c r="H163" s="7"/>
      <c r="I163" s="7"/>
      <c r="K163" s="7"/>
      <c r="N163" s="7">
        <v>1</v>
      </c>
      <c r="O163" s="7">
        <v>0</v>
      </c>
      <c r="P163" s="7">
        <v>1</v>
      </c>
      <c r="Q163" s="7">
        <v>0</v>
      </c>
    </row>
    <row r="164" spans="1:22" ht="14.4" x14ac:dyDescent="0.55000000000000004">
      <c r="B164" s="1" t="s">
        <v>164</v>
      </c>
      <c r="E164" s="7"/>
      <c r="G164" s="7"/>
      <c r="H164" s="7"/>
      <c r="I164" s="7"/>
      <c r="K164" s="7"/>
      <c r="M164" s="7">
        <v>2</v>
      </c>
      <c r="N164" s="7">
        <v>0</v>
      </c>
      <c r="O164" s="7">
        <v>0</v>
      </c>
      <c r="P164" s="7">
        <v>0</v>
      </c>
      <c r="Q164" s="7">
        <v>0</v>
      </c>
      <c r="R164" s="7"/>
      <c r="S164" s="7"/>
      <c r="T164" s="7"/>
      <c r="U164" s="7"/>
      <c r="V164" s="7"/>
    </row>
    <row r="165" spans="1:22" ht="14.4" x14ac:dyDescent="0.55000000000000004">
      <c r="A165" s="6"/>
      <c r="B165" s="36" t="s">
        <v>165</v>
      </c>
      <c r="C165" s="7"/>
      <c r="D165" s="7">
        <v>0</v>
      </c>
      <c r="E165" s="7">
        <v>0</v>
      </c>
      <c r="F165" s="11">
        <v>0</v>
      </c>
      <c r="G165" s="7">
        <v>1</v>
      </c>
      <c r="H165" s="7">
        <v>2</v>
      </c>
      <c r="I165" s="7">
        <v>0</v>
      </c>
      <c r="J165" s="11">
        <v>3</v>
      </c>
      <c r="K165" s="11">
        <v>2</v>
      </c>
      <c r="L165" s="11">
        <v>2</v>
      </c>
      <c r="M165" s="11">
        <v>3</v>
      </c>
      <c r="N165" s="11">
        <v>0</v>
      </c>
      <c r="O165" s="7">
        <v>0</v>
      </c>
      <c r="P165" s="7">
        <v>0</v>
      </c>
      <c r="Q165" s="7">
        <v>0</v>
      </c>
    </row>
    <row r="166" spans="1:22" ht="14.4" x14ac:dyDescent="0.55000000000000004">
      <c r="A166" s="28"/>
      <c r="B166" s="38" t="s">
        <v>166</v>
      </c>
      <c r="C166" s="14"/>
      <c r="D166" s="14"/>
      <c r="E166" s="14"/>
      <c r="F166" s="14"/>
      <c r="G166" s="14"/>
      <c r="H166" s="7">
        <v>1</v>
      </c>
      <c r="I166" s="7"/>
      <c r="K166" s="7">
        <v>1</v>
      </c>
      <c r="L166" s="7">
        <v>2</v>
      </c>
      <c r="M166" s="7">
        <v>1</v>
      </c>
      <c r="N166" s="7">
        <v>3</v>
      </c>
      <c r="O166" s="7">
        <v>0</v>
      </c>
      <c r="P166" s="7">
        <v>2</v>
      </c>
      <c r="Q166" s="7">
        <v>0</v>
      </c>
    </row>
    <row r="167" spans="1:22" ht="14.4" x14ac:dyDescent="0.55000000000000004">
      <c r="B167" s="1" t="s">
        <v>167</v>
      </c>
      <c r="E167" s="7"/>
      <c r="G167" s="7"/>
      <c r="H167" s="7">
        <v>1</v>
      </c>
      <c r="I167" s="7">
        <v>1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</row>
    <row r="168" spans="1:22" ht="14.4" x14ac:dyDescent="0.55000000000000004">
      <c r="B168" s="39" t="s">
        <v>168</v>
      </c>
      <c r="E168" s="7"/>
      <c r="G168" s="7"/>
      <c r="H168" s="7"/>
      <c r="I168" s="7"/>
      <c r="K168" s="7"/>
      <c r="M168" s="7">
        <v>3</v>
      </c>
      <c r="N168" s="7">
        <v>6</v>
      </c>
      <c r="O168" s="7">
        <v>11</v>
      </c>
      <c r="P168" s="7">
        <v>4</v>
      </c>
      <c r="Q168" s="7">
        <v>8</v>
      </c>
    </row>
    <row r="169" spans="1:22" ht="14.4" x14ac:dyDescent="0.55000000000000004">
      <c r="B169" s="1" t="s">
        <v>169</v>
      </c>
      <c r="D169" s="7">
        <v>0</v>
      </c>
      <c r="E169" s="7">
        <v>16</v>
      </c>
      <c r="F169" s="7">
        <v>7</v>
      </c>
      <c r="G169" s="7">
        <v>5</v>
      </c>
      <c r="H169" s="7">
        <v>16</v>
      </c>
      <c r="I169" s="7">
        <v>11</v>
      </c>
      <c r="J169" s="7">
        <v>18</v>
      </c>
      <c r="K169" s="7">
        <v>20</v>
      </c>
      <c r="L169" s="7">
        <v>17</v>
      </c>
      <c r="M169" s="7">
        <v>20</v>
      </c>
      <c r="N169" s="7">
        <v>0</v>
      </c>
      <c r="O169" s="7">
        <v>6</v>
      </c>
      <c r="P169" s="7">
        <v>11</v>
      </c>
      <c r="Q169" s="7">
        <v>5</v>
      </c>
    </row>
    <row r="170" spans="1:22" ht="14.4" x14ac:dyDescent="0.55000000000000004">
      <c r="B170" s="1" t="s">
        <v>170</v>
      </c>
      <c r="E170" s="7"/>
      <c r="G170" s="7"/>
      <c r="H170" s="7"/>
      <c r="I170" s="7"/>
      <c r="J170" s="7">
        <v>1</v>
      </c>
      <c r="K170" s="7">
        <v>0</v>
      </c>
      <c r="L170" s="7">
        <v>0</v>
      </c>
      <c r="M170" s="7">
        <v>6</v>
      </c>
      <c r="N170" s="7">
        <v>15</v>
      </c>
      <c r="O170" s="7">
        <v>0</v>
      </c>
      <c r="P170" s="7">
        <v>0</v>
      </c>
      <c r="Q170" s="7">
        <v>0</v>
      </c>
    </row>
    <row r="171" spans="1:22" ht="14.4" x14ac:dyDescent="0.55000000000000004">
      <c r="B171" s="1" t="s">
        <v>171</v>
      </c>
      <c r="C171" s="7">
        <v>4</v>
      </c>
      <c r="D171" s="7">
        <v>2</v>
      </c>
      <c r="E171" s="7">
        <v>3</v>
      </c>
      <c r="F171" s="7">
        <v>3</v>
      </c>
      <c r="G171" s="7">
        <v>2</v>
      </c>
      <c r="H171" s="7">
        <v>0</v>
      </c>
      <c r="I171" s="7">
        <v>2</v>
      </c>
      <c r="J171" s="7">
        <v>1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</row>
    <row r="172" spans="1:22" ht="14.4" x14ac:dyDescent="0.55000000000000004">
      <c r="A172" s="16"/>
      <c r="B172" s="1" t="s">
        <v>172</v>
      </c>
      <c r="C172" s="7">
        <v>5</v>
      </c>
      <c r="D172" s="7">
        <v>5</v>
      </c>
      <c r="E172" s="7">
        <v>2</v>
      </c>
      <c r="F172" s="7">
        <v>0</v>
      </c>
      <c r="G172" s="7">
        <v>1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</row>
    <row r="173" spans="1:22" ht="14.4" x14ac:dyDescent="0.55000000000000004">
      <c r="A173" s="16"/>
      <c r="B173" s="1" t="s">
        <v>173</v>
      </c>
      <c r="C173" s="7">
        <v>1</v>
      </c>
      <c r="D173" s="7">
        <v>1</v>
      </c>
      <c r="E173" s="7">
        <v>0</v>
      </c>
      <c r="F173" s="7">
        <v>2</v>
      </c>
      <c r="G173" s="7">
        <v>2</v>
      </c>
      <c r="H173" s="7"/>
      <c r="I173" s="7">
        <v>2</v>
      </c>
      <c r="J173" s="7">
        <v>2</v>
      </c>
      <c r="K173" s="7">
        <v>1</v>
      </c>
      <c r="L173" s="7">
        <v>6</v>
      </c>
      <c r="M173" s="7">
        <v>6</v>
      </c>
      <c r="N173" s="7">
        <v>7</v>
      </c>
      <c r="O173" s="7">
        <v>2</v>
      </c>
      <c r="P173" s="7">
        <v>1</v>
      </c>
      <c r="Q173" s="7">
        <v>3</v>
      </c>
    </row>
    <row r="174" spans="1:22" ht="14.4" x14ac:dyDescent="0.55000000000000004">
      <c r="A174" s="16"/>
      <c r="B174" s="1" t="s">
        <v>174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</row>
    <row r="175" spans="1:22" ht="14.4" x14ac:dyDescent="0.55000000000000004">
      <c r="A175" s="16"/>
      <c r="B175" s="1" t="s">
        <v>175</v>
      </c>
      <c r="C175" s="7">
        <v>0</v>
      </c>
      <c r="D175" s="7">
        <v>2</v>
      </c>
      <c r="E175" s="7"/>
      <c r="G175" s="7"/>
      <c r="H175" s="7"/>
      <c r="I175" s="7"/>
      <c r="K175" s="7"/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</row>
    <row r="176" spans="1:22" ht="14.4" x14ac:dyDescent="0.55000000000000004">
      <c r="A176" s="16"/>
      <c r="B176" s="1" t="s">
        <v>176</v>
      </c>
      <c r="C176" s="20"/>
      <c r="D176" s="20"/>
      <c r="E176" s="20"/>
      <c r="F176" s="20"/>
      <c r="G176" s="7"/>
      <c r="H176" s="7"/>
      <c r="I176" s="7"/>
      <c r="K176" s="7"/>
      <c r="L176" s="7">
        <v>2</v>
      </c>
      <c r="M176" s="7">
        <v>0</v>
      </c>
      <c r="N176" s="7">
        <v>1</v>
      </c>
      <c r="O176" s="7">
        <v>0</v>
      </c>
      <c r="P176" s="7">
        <v>0</v>
      </c>
      <c r="Q176" s="7">
        <v>1</v>
      </c>
    </row>
    <row r="177" spans="1:64" ht="14.4" x14ac:dyDescent="0.55000000000000004">
      <c r="A177" s="8"/>
      <c r="B177" s="38" t="s">
        <v>137</v>
      </c>
      <c r="E177" s="7"/>
      <c r="G177" s="7"/>
      <c r="H177" s="7"/>
      <c r="I177" s="7"/>
      <c r="K177" s="7">
        <v>1</v>
      </c>
      <c r="L177" s="7">
        <v>1</v>
      </c>
      <c r="M177" s="7">
        <v>2</v>
      </c>
      <c r="N177" s="7">
        <v>1</v>
      </c>
      <c r="O177" s="7">
        <v>0</v>
      </c>
      <c r="P177" s="7">
        <v>0</v>
      </c>
      <c r="Q177" s="7">
        <v>0</v>
      </c>
    </row>
    <row r="178" spans="1:64" ht="14.4" x14ac:dyDescent="0.55000000000000004">
      <c r="A178" s="8"/>
      <c r="B178" s="38" t="s">
        <v>60</v>
      </c>
      <c r="E178" s="7"/>
      <c r="G178" s="7"/>
      <c r="H178" s="7"/>
      <c r="I178" s="7"/>
      <c r="K178" s="7"/>
      <c r="L178" s="7"/>
      <c r="M178" s="7"/>
      <c r="N178" s="7"/>
      <c r="O178" s="7"/>
      <c r="P178" s="7"/>
      <c r="Q178" s="7">
        <v>1</v>
      </c>
    </row>
    <row r="179" spans="1:64" ht="14.4" x14ac:dyDescent="0.55000000000000004">
      <c r="A179" s="16"/>
      <c r="B179" s="1" t="s">
        <v>177</v>
      </c>
      <c r="E179" s="7"/>
      <c r="G179" s="7"/>
      <c r="H179" s="7">
        <v>40</v>
      </c>
      <c r="I179" s="7">
        <v>19</v>
      </c>
      <c r="J179" s="7">
        <v>27</v>
      </c>
      <c r="K179" s="7">
        <v>32</v>
      </c>
      <c r="L179" s="7">
        <v>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</row>
    <row r="180" spans="1:64" ht="14.4" x14ac:dyDescent="0.55000000000000004">
      <c r="A180" s="16"/>
      <c r="B180" s="1" t="s">
        <v>178</v>
      </c>
      <c r="E180" s="7"/>
      <c r="G180" s="7"/>
      <c r="H180" s="7"/>
      <c r="I180" s="7">
        <v>15</v>
      </c>
      <c r="J180" s="7">
        <v>12</v>
      </c>
      <c r="K180" s="7">
        <v>14</v>
      </c>
      <c r="L180" s="7">
        <v>1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</row>
    <row r="181" spans="1:64" ht="14.4" x14ac:dyDescent="0.55000000000000004">
      <c r="A181" s="16"/>
      <c r="B181" s="39" t="s">
        <v>179</v>
      </c>
      <c r="E181" s="7"/>
      <c r="G181" s="7"/>
      <c r="H181" s="7"/>
      <c r="I181" s="7"/>
      <c r="J181" s="7">
        <v>13</v>
      </c>
      <c r="K181" s="7">
        <v>30</v>
      </c>
      <c r="L181" s="7">
        <v>1</v>
      </c>
      <c r="M181" s="7">
        <v>0</v>
      </c>
      <c r="N181" s="7">
        <v>0</v>
      </c>
      <c r="O181" s="7">
        <v>1</v>
      </c>
      <c r="P181" s="7">
        <v>0</v>
      </c>
      <c r="Q181" s="7">
        <v>0</v>
      </c>
    </row>
    <row r="182" spans="1:64" ht="18" customHeight="1" x14ac:dyDescent="0.55000000000000004">
      <c r="A182" s="16"/>
      <c r="B182" s="37" t="s">
        <v>180</v>
      </c>
      <c r="E182" s="7"/>
      <c r="G182" s="7"/>
      <c r="H182" s="7"/>
      <c r="I182" s="7"/>
      <c r="J182" s="7">
        <v>1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1</v>
      </c>
    </row>
    <row r="183" spans="1:64" ht="14.4" x14ac:dyDescent="0.55000000000000004">
      <c r="A183" s="16"/>
      <c r="B183" s="1" t="s">
        <v>143</v>
      </c>
      <c r="C183" s="20"/>
      <c r="D183" s="20"/>
      <c r="E183" s="20"/>
      <c r="F183" s="20"/>
      <c r="G183" s="7"/>
      <c r="H183" s="7">
        <v>10</v>
      </c>
      <c r="I183" s="7">
        <v>13</v>
      </c>
      <c r="J183" s="7">
        <v>15</v>
      </c>
      <c r="K183" s="7">
        <v>14</v>
      </c>
      <c r="L183" s="7">
        <v>21</v>
      </c>
      <c r="M183" s="7">
        <v>14</v>
      </c>
      <c r="N183" s="7">
        <v>19</v>
      </c>
      <c r="O183" s="7">
        <v>17</v>
      </c>
      <c r="P183" s="7">
        <v>17</v>
      </c>
      <c r="Q183" s="7">
        <v>5</v>
      </c>
    </row>
    <row r="184" spans="1:64" ht="14.4" x14ac:dyDescent="0.55000000000000004">
      <c r="A184" s="16"/>
      <c r="B184" s="1" t="s">
        <v>181</v>
      </c>
      <c r="C184" s="20"/>
      <c r="D184" s="20"/>
      <c r="E184" s="20"/>
      <c r="F184" s="20"/>
      <c r="G184" s="7">
        <v>3</v>
      </c>
      <c r="H184" s="7">
        <v>1</v>
      </c>
      <c r="I184" s="7">
        <v>1</v>
      </c>
      <c r="J184" s="7">
        <v>2</v>
      </c>
      <c r="K184" s="7">
        <v>2</v>
      </c>
      <c r="L184" s="7">
        <v>2</v>
      </c>
      <c r="M184" s="7">
        <v>0</v>
      </c>
      <c r="N184" s="7">
        <v>1</v>
      </c>
      <c r="O184" s="7">
        <v>3</v>
      </c>
      <c r="P184" s="7">
        <v>7</v>
      </c>
      <c r="Q184" s="7">
        <v>4</v>
      </c>
    </row>
    <row r="185" spans="1:64" ht="14.4" x14ac:dyDescent="0.55000000000000004">
      <c r="A185" s="1"/>
      <c r="B185" s="9" t="s">
        <v>61</v>
      </c>
      <c r="C185" s="10">
        <f t="shared" ref="C185:M185" si="11">C157+C159+C162+C164+C165+C166+C167+C168+C169+C170+C171+C172+C173+C174+C175+C176+C177+C179+C180+C181+C182+C183+C184</f>
        <v>53</v>
      </c>
      <c r="D185" s="10">
        <f t="shared" si="11"/>
        <v>56</v>
      </c>
      <c r="E185" s="10">
        <f t="shared" si="11"/>
        <v>79</v>
      </c>
      <c r="F185" s="10">
        <f t="shared" si="11"/>
        <v>59</v>
      </c>
      <c r="G185" s="10">
        <f t="shared" si="11"/>
        <v>58</v>
      </c>
      <c r="H185" s="10">
        <f t="shared" si="11"/>
        <v>127</v>
      </c>
      <c r="I185" s="10">
        <f t="shared" si="11"/>
        <v>118</v>
      </c>
      <c r="J185" s="10">
        <f t="shared" si="11"/>
        <v>138</v>
      </c>
      <c r="K185" s="10">
        <f t="shared" si="11"/>
        <v>147</v>
      </c>
      <c r="L185" s="10">
        <f t="shared" si="11"/>
        <v>85</v>
      </c>
      <c r="M185" s="10">
        <f t="shared" si="11"/>
        <v>86</v>
      </c>
      <c r="N185" s="10">
        <f>N157+N159+N162+N164+N165+N166+N167+N168+N169+N170+N171+N172+N173+N174+N175+N176+N177+N179+N180+N181+N182+N183+N184+N163</f>
        <v>87</v>
      </c>
      <c r="O185" s="10">
        <f>O157+O158+O159+O161+O162+O164+O165+O166+O167+O168+O169+O170+O171+O172+O173+O174+O175+O176+O177+O179+O180+O181+O182+O183+O184+O163</f>
        <v>74</v>
      </c>
      <c r="P185" s="10">
        <f>P157+P158+P159+P161+P162+P164+P165+P166+P167+P168+P169+P170+P171+P172+P173+P174+P175+P176+P177+P179+P180+P181+P182+P183+P184+P163</f>
        <v>81</v>
      </c>
      <c r="Q185" s="10">
        <f>Q157+Q158+Q159+Q161+Q162+Q164+Q165+Q166+Q167+Q168+Q169+Q170+Q171+Q172+Q173+Q174+Q175+Q176+Q177+Q179+Q180+Q181+Q182+Q183+Q184+Q163+Q178</f>
        <v>58</v>
      </c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spans="1:64" ht="14.4" x14ac:dyDescent="0.55000000000000004">
      <c r="B186" s="19" t="s">
        <v>182</v>
      </c>
      <c r="C186" s="20">
        <f t="shared" ref="C186:P186" si="12">SUM(C101+C145+C156+C185)</f>
        <v>483</v>
      </c>
      <c r="D186" s="20">
        <f t="shared" si="12"/>
        <v>510</v>
      </c>
      <c r="E186" s="20">
        <f t="shared" si="12"/>
        <v>567</v>
      </c>
      <c r="F186" s="20">
        <f t="shared" si="12"/>
        <v>520</v>
      </c>
      <c r="G186" s="20">
        <f t="shared" si="12"/>
        <v>524</v>
      </c>
      <c r="H186" s="20">
        <f t="shared" si="12"/>
        <v>569</v>
      </c>
      <c r="I186" s="20">
        <f t="shared" si="12"/>
        <v>627</v>
      </c>
      <c r="J186" s="20">
        <f t="shared" si="12"/>
        <v>571</v>
      </c>
      <c r="K186" s="20">
        <f t="shared" si="12"/>
        <v>586</v>
      </c>
      <c r="L186" s="20">
        <f t="shared" si="12"/>
        <v>466</v>
      </c>
      <c r="M186" s="20">
        <f t="shared" si="12"/>
        <v>425</v>
      </c>
      <c r="N186" s="20">
        <f t="shared" si="12"/>
        <v>447</v>
      </c>
      <c r="O186" s="20">
        <f t="shared" si="12"/>
        <v>422</v>
      </c>
      <c r="P186" s="20">
        <f t="shared" si="12"/>
        <v>436</v>
      </c>
      <c r="Q186" s="20">
        <f t="shared" ref="Q186" si="13">SUM(Q101+Q145+Q156+Q185)</f>
        <v>350</v>
      </c>
    </row>
    <row r="187" spans="1:64" ht="14.4" x14ac:dyDescent="0.55000000000000004">
      <c r="A187" s="33" t="s">
        <v>183</v>
      </c>
      <c r="B187" s="6"/>
      <c r="C187" s="13"/>
      <c r="E187" s="7"/>
      <c r="G187" s="7"/>
      <c r="H187" s="7"/>
      <c r="I187" s="7"/>
      <c r="K187" s="7"/>
    </row>
    <row r="188" spans="1:64" ht="14.4" x14ac:dyDescent="0.55000000000000004">
      <c r="A188" s="6" t="s">
        <v>17</v>
      </c>
      <c r="B188" s="16" t="s">
        <v>184</v>
      </c>
      <c r="C188" s="14"/>
      <c r="D188" s="14"/>
      <c r="E188" s="14"/>
      <c r="F188" s="14"/>
      <c r="G188" s="14"/>
      <c r="H188" s="14">
        <v>0</v>
      </c>
      <c r="I188" s="14">
        <v>0</v>
      </c>
      <c r="J188" s="7">
        <v>0</v>
      </c>
      <c r="K188" s="7">
        <v>0</v>
      </c>
      <c r="L188" s="7">
        <v>2</v>
      </c>
      <c r="M188" s="7">
        <v>2</v>
      </c>
      <c r="N188" s="7">
        <v>0</v>
      </c>
      <c r="O188" s="7">
        <v>2</v>
      </c>
      <c r="P188" s="7">
        <v>3</v>
      </c>
      <c r="Q188" s="7">
        <v>0</v>
      </c>
    </row>
    <row r="189" spans="1:64" ht="14.4" x14ac:dyDescent="0.55000000000000004">
      <c r="A189" s="6"/>
      <c r="B189" s="16" t="s">
        <v>185</v>
      </c>
      <c r="C189" s="14"/>
      <c r="D189" s="14"/>
      <c r="E189" s="14"/>
      <c r="F189" s="14"/>
      <c r="G189" s="14"/>
      <c r="H189" s="14"/>
      <c r="I189" s="14"/>
      <c r="J189" s="7"/>
      <c r="K189" s="7"/>
      <c r="L189" s="7"/>
      <c r="M189" s="7"/>
      <c r="N189" s="7"/>
      <c r="O189" s="7"/>
      <c r="P189" s="7"/>
      <c r="Q189" s="7">
        <v>5</v>
      </c>
    </row>
    <row r="190" spans="1:64" ht="14.4" x14ac:dyDescent="0.55000000000000004">
      <c r="B190" s="1" t="s">
        <v>186</v>
      </c>
      <c r="C190" s="7">
        <v>2</v>
      </c>
      <c r="D190" s="7">
        <v>3</v>
      </c>
      <c r="E190" s="7">
        <v>5</v>
      </c>
      <c r="F190" s="7">
        <v>3</v>
      </c>
      <c r="G190" s="7">
        <v>3</v>
      </c>
      <c r="H190" s="7">
        <v>2</v>
      </c>
      <c r="I190" s="7">
        <v>4</v>
      </c>
      <c r="J190" s="7">
        <v>4</v>
      </c>
      <c r="K190" s="7">
        <v>3</v>
      </c>
      <c r="L190" s="7">
        <v>5</v>
      </c>
      <c r="M190" s="7">
        <v>7</v>
      </c>
      <c r="N190" s="7">
        <v>3</v>
      </c>
      <c r="O190" s="7">
        <v>12</v>
      </c>
      <c r="P190" s="7">
        <v>3</v>
      </c>
      <c r="Q190" s="7">
        <v>10</v>
      </c>
    </row>
    <row r="191" spans="1:64" ht="14.4" x14ac:dyDescent="0.55000000000000004">
      <c r="B191" s="42" t="s">
        <v>187</v>
      </c>
      <c r="E191" s="7"/>
      <c r="G191" s="11">
        <v>1</v>
      </c>
      <c r="H191" s="11">
        <v>0</v>
      </c>
      <c r="I191" s="11">
        <v>0</v>
      </c>
      <c r="J191" s="11">
        <v>2</v>
      </c>
      <c r="K191" s="11">
        <v>0</v>
      </c>
      <c r="L191" s="7">
        <v>0</v>
      </c>
      <c r="N191" s="7">
        <v>1</v>
      </c>
      <c r="O191" s="7">
        <v>0</v>
      </c>
      <c r="P191" s="7">
        <v>0</v>
      </c>
      <c r="Q191" s="7">
        <v>4</v>
      </c>
    </row>
    <row r="192" spans="1:64" ht="14.4" x14ac:dyDescent="0.55000000000000004">
      <c r="A192" s="6"/>
      <c r="B192" s="42" t="s">
        <v>188</v>
      </c>
      <c r="E192" s="7"/>
      <c r="G192" s="7"/>
      <c r="H192" s="11">
        <v>1</v>
      </c>
      <c r="I192" s="11">
        <v>1</v>
      </c>
      <c r="J192" s="11">
        <v>1</v>
      </c>
      <c r="K192" s="11">
        <v>0</v>
      </c>
      <c r="L192" s="7">
        <v>1</v>
      </c>
      <c r="M192" s="7">
        <v>1</v>
      </c>
      <c r="N192" s="7">
        <v>0</v>
      </c>
      <c r="O192" s="7">
        <v>1</v>
      </c>
      <c r="P192" s="7">
        <v>0</v>
      </c>
      <c r="Q192" s="7">
        <v>3</v>
      </c>
    </row>
    <row r="193" spans="1:17" ht="14.4" x14ac:dyDescent="0.55000000000000004">
      <c r="A193" s="6"/>
      <c r="B193" s="41" t="s">
        <v>189</v>
      </c>
      <c r="L193" s="7">
        <v>1</v>
      </c>
      <c r="M193" s="7">
        <v>1</v>
      </c>
      <c r="N193" s="7">
        <v>0</v>
      </c>
      <c r="O193" s="7">
        <v>0</v>
      </c>
      <c r="P193" s="7">
        <v>1</v>
      </c>
      <c r="Q193" s="7">
        <v>1</v>
      </c>
    </row>
    <row r="194" spans="1:17" ht="14.4" x14ac:dyDescent="0.55000000000000004">
      <c r="B194" s="42" t="s">
        <v>190</v>
      </c>
      <c r="E194" s="7"/>
      <c r="G194" s="7"/>
      <c r="H194" s="11">
        <v>1</v>
      </c>
      <c r="I194" s="11">
        <v>3</v>
      </c>
      <c r="J194" s="11">
        <v>1</v>
      </c>
      <c r="K194" s="11">
        <v>1</v>
      </c>
      <c r="L194" s="7">
        <v>1</v>
      </c>
      <c r="M194" s="7">
        <v>3</v>
      </c>
      <c r="N194" s="7">
        <v>1</v>
      </c>
      <c r="O194" s="7">
        <v>4</v>
      </c>
      <c r="P194" s="7">
        <v>0</v>
      </c>
      <c r="Q194" s="7">
        <v>2</v>
      </c>
    </row>
    <row r="195" spans="1:17" ht="14.4" x14ac:dyDescent="0.55000000000000004">
      <c r="A195" s="6"/>
      <c r="B195" s="42" t="s">
        <v>191</v>
      </c>
      <c r="E195" s="7"/>
      <c r="G195" s="7"/>
      <c r="H195" s="7"/>
      <c r="I195" s="7"/>
      <c r="K195" s="11">
        <v>2</v>
      </c>
      <c r="L195" s="7">
        <v>2</v>
      </c>
      <c r="M195" s="7">
        <v>3</v>
      </c>
      <c r="N195" s="7">
        <v>1</v>
      </c>
      <c r="O195" s="7">
        <v>6</v>
      </c>
      <c r="P195" s="7">
        <v>2</v>
      </c>
      <c r="Q195" s="7">
        <v>0</v>
      </c>
    </row>
    <row r="196" spans="1:17" ht="14.4" x14ac:dyDescent="0.55000000000000004">
      <c r="A196" s="6"/>
      <c r="B196" s="1" t="s">
        <v>192</v>
      </c>
      <c r="C196" s="7">
        <v>0</v>
      </c>
      <c r="D196" s="7">
        <v>0</v>
      </c>
      <c r="E196" s="7">
        <v>0</v>
      </c>
      <c r="F196" s="7">
        <v>2</v>
      </c>
      <c r="G196" s="7">
        <v>6</v>
      </c>
      <c r="H196" s="7">
        <v>10</v>
      </c>
      <c r="I196" s="7">
        <v>13</v>
      </c>
      <c r="J196" s="7">
        <v>9</v>
      </c>
      <c r="K196" s="7">
        <v>14</v>
      </c>
      <c r="L196" s="7">
        <v>10</v>
      </c>
      <c r="M196" s="7">
        <v>8</v>
      </c>
      <c r="N196" s="7">
        <v>1</v>
      </c>
      <c r="O196" s="7">
        <v>4</v>
      </c>
      <c r="P196" s="7">
        <v>20</v>
      </c>
      <c r="Q196" s="7">
        <v>11</v>
      </c>
    </row>
    <row r="197" spans="1:17" ht="14.4" x14ac:dyDescent="0.55000000000000004">
      <c r="A197" s="6"/>
      <c r="B197" s="42" t="s">
        <v>193</v>
      </c>
      <c r="C197" s="11">
        <v>0</v>
      </c>
      <c r="D197" s="11">
        <v>0</v>
      </c>
      <c r="E197" s="11">
        <v>0</v>
      </c>
      <c r="F197" s="11">
        <v>2</v>
      </c>
      <c r="G197" s="11">
        <v>5</v>
      </c>
      <c r="H197" s="11">
        <v>9</v>
      </c>
      <c r="I197" s="11">
        <v>11</v>
      </c>
      <c r="J197" s="11">
        <v>6</v>
      </c>
      <c r="K197" s="11">
        <v>12</v>
      </c>
      <c r="L197" s="11">
        <v>5</v>
      </c>
      <c r="M197" s="11">
        <v>0</v>
      </c>
      <c r="N197" s="11">
        <v>1</v>
      </c>
      <c r="O197" s="11">
        <v>4</v>
      </c>
      <c r="P197" s="11">
        <v>20</v>
      </c>
      <c r="Q197" s="7">
        <v>11</v>
      </c>
    </row>
    <row r="198" spans="1:17" ht="14.4" x14ac:dyDescent="0.55000000000000004">
      <c r="A198" s="5"/>
      <c r="B198" s="3" t="s">
        <v>81</v>
      </c>
      <c r="C198" s="4">
        <f>SUM(C190)</f>
        <v>2</v>
      </c>
      <c r="D198" s="4">
        <f>SUM(D190)</f>
        <v>3</v>
      </c>
      <c r="E198" s="4">
        <f>SUM(E190)</f>
        <v>5</v>
      </c>
      <c r="F198" s="4">
        <f>SUM(F188:F196)</f>
        <v>5</v>
      </c>
      <c r="G198" s="4">
        <f>G190+G196</f>
        <v>9</v>
      </c>
      <c r="H198" s="4">
        <f>H190+H196</f>
        <v>12</v>
      </c>
      <c r="I198" s="4">
        <f>I190+I196</f>
        <v>17</v>
      </c>
      <c r="J198" s="4">
        <f>J190+J196</f>
        <v>13</v>
      </c>
      <c r="K198" s="4">
        <f>K190+K196</f>
        <v>17</v>
      </c>
      <c r="L198" s="4">
        <f>L188+L190+L196</f>
        <v>17</v>
      </c>
      <c r="M198" s="4">
        <f>M188+M190+M196</f>
        <v>17</v>
      </c>
      <c r="N198" s="4">
        <f>N188+N190+N196</f>
        <v>4</v>
      </c>
      <c r="O198" s="4">
        <f>O188+O190+O196</f>
        <v>18</v>
      </c>
      <c r="P198" s="4">
        <f>P188+P190+P196</f>
        <v>26</v>
      </c>
      <c r="Q198" s="4">
        <f>Q188+Q190+Q196+Q189</f>
        <v>26</v>
      </c>
    </row>
    <row r="199" spans="1:17" ht="14.4" x14ac:dyDescent="0.55000000000000004">
      <c r="A199" s="6" t="s">
        <v>25</v>
      </c>
      <c r="B199" s="16" t="s">
        <v>184</v>
      </c>
      <c r="C199" s="14"/>
      <c r="D199" s="14"/>
      <c r="E199" s="14"/>
      <c r="F199" s="14"/>
      <c r="G199" s="14"/>
      <c r="H199" s="14">
        <v>0</v>
      </c>
      <c r="I199" s="14">
        <v>0</v>
      </c>
      <c r="J199" s="7">
        <v>9</v>
      </c>
      <c r="K199" s="7">
        <v>7</v>
      </c>
      <c r="L199" s="7">
        <v>5</v>
      </c>
      <c r="M199" s="7">
        <v>5</v>
      </c>
      <c r="N199" s="7">
        <v>8</v>
      </c>
      <c r="O199" s="7">
        <v>8</v>
      </c>
      <c r="P199" s="7">
        <v>12</v>
      </c>
      <c r="Q199" s="7">
        <v>8</v>
      </c>
    </row>
    <row r="200" spans="1:17" ht="14.4" x14ac:dyDescent="0.55000000000000004">
      <c r="A200" s="6"/>
      <c r="B200" s="43" t="s">
        <v>194</v>
      </c>
      <c r="C200" s="14"/>
      <c r="D200" s="14"/>
      <c r="E200" s="14"/>
      <c r="F200" s="14"/>
      <c r="G200" s="14"/>
      <c r="H200" s="14"/>
      <c r="I200" s="14"/>
      <c r="K200" s="7"/>
      <c r="P200" s="7">
        <v>1</v>
      </c>
      <c r="Q200" s="7">
        <v>0</v>
      </c>
    </row>
    <row r="201" spans="1:17" ht="14.4" x14ac:dyDescent="0.55000000000000004">
      <c r="A201" s="6"/>
      <c r="B201" s="46" t="s">
        <v>185</v>
      </c>
      <c r="C201" s="14"/>
      <c r="D201" s="14"/>
      <c r="E201" s="14"/>
      <c r="F201" s="14"/>
      <c r="G201" s="14"/>
      <c r="H201" s="14"/>
      <c r="I201" s="14"/>
      <c r="K201" s="7"/>
      <c r="P201" s="7"/>
      <c r="Q201" s="7">
        <v>17</v>
      </c>
    </row>
    <row r="202" spans="1:17" ht="14.4" x14ac:dyDescent="0.55000000000000004">
      <c r="A202" s="6"/>
      <c r="B202" s="43" t="s">
        <v>195</v>
      </c>
      <c r="C202" s="14"/>
      <c r="D202" s="14"/>
      <c r="E202" s="14"/>
      <c r="F202" s="14"/>
      <c r="G202" s="14"/>
      <c r="H202" s="14"/>
      <c r="I202" s="14"/>
      <c r="K202" s="7"/>
      <c r="P202" s="7"/>
      <c r="Q202" s="7">
        <v>10</v>
      </c>
    </row>
    <row r="203" spans="1:17" ht="14.4" x14ac:dyDescent="0.55000000000000004">
      <c r="B203" s="1" t="s">
        <v>186</v>
      </c>
      <c r="C203" s="7">
        <v>38</v>
      </c>
      <c r="D203" s="7">
        <v>37</v>
      </c>
      <c r="E203" s="7">
        <v>41</v>
      </c>
      <c r="F203" s="7">
        <v>38</v>
      </c>
      <c r="G203" s="7">
        <v>47</v>
      </c>
      <c r="H203" s="7">
        <v>47</v>
      </c>
      <c r="I203" s="7">
        <v>50</v>
      </c>
      <c r="J203" s="7">
        <v>56</v>
      </c>
      <c r="K203" s="7">
        <v>57</v>
      </c>
      <c r="L203" s="7">
        <v>57</v>
      </c>
      <c r="M203" s="7">
        <v>60</v>
      </c>
      <c r="N203" s="7">
        <v>46</v>
      </c>
      <c r="O203" s="7">
        <v>40</v>
      </c>
      <c r="P203" s="7">
        <v>70</v>
      </c>
      <c r="Q203" s="7">
        <v>45</v>
      </c>
    </row>
    <row r="204" spans="1:17" ht="14.4" x14ac:dyDescent="0.55000000000000004">
      <c r="B204" s="48" t="s">
        <v>196</v>
      </c>
      <c r="E204" s="7"/>
      <c r="G204" s="7"/>
      <c r="H204" s="7"/>
      <c r="I204" s="7"/>
      <c r="K204" s="11">
        <v>8</v>
      </c>
      <c r="L204" s="7">
        <v>8</v>
      </c>
      <c r="M204" s="7">
        <v>5</v>
      </c>
      <c r="N204" s="7">
        <v>3</v>
      </c>
      <c r="O204" s="7">
        <v>4</v>
      </c>
      <c r="P204" s="7">
        <v>1</v>
      </c>
      <c r="Q204" s="7">
        <v>0</v>
      </c>
    </row>
    <row r="205" spans="1:17" ht="14.4" x14ac:dyDescent="0.55000000000000004">
      <c r="B205" s="42" t="s">
        <v>197</v>
      </c>
      <c r="C205" s="11">
        <v>17</v>
      </c>
      <c r="D205" s="11">
        <v>22</v>
      </c>
      <c r="E205" s="11">
        <v>17</v>
      </c>
      <c r="F205" s="11">
        <v>17</v>
      </c>
      <c r="G205" s="11">
        <v>19</v>
      </c>
      <c r="H205" s="11">
        <v>21</v>
      </c>
      <c r="I205" s="11">
        <v>24</v>
      </c>
      <c r="J205" s="11">
        <v>25</v>
      </c>
      <c r="K205" s="11">
        <v>29</v>
      </c>
      <c r="L205" s="7">
        <v>29</v>
      </c>
      <c r="M205" s="7">
        <v>32</v>
      </c>
      <c r="N205" s="7">
        <v>24</v>
      </c>
      <c r="O205" s="7">
        <v>19</v>
      </c>
      <c r="P205" s="7">
        <v>45</v>
      </c>
      <c r="Q205" s="7">
        <v>28</v>
      </c>
    </row>
    <row r="206" spans="1:17" ht="14.4" x14ac:dyDescent="0.55000000000000004">
      <c r="B206" s="42" t="s">
        <v>198</v>
      </c>
      <c r="C206" s="11">
        <v>0</v>
      </c>
      <c r="D206" s="11">
        <v>0</v>
      </c>
      <c r="E206" s="11">
        <v>16</v>
      </c>
      <c r="F206" s="11">
        <v>17</v>
      </c>
      <c r="G206" s="11">
        <v>19</v>
      </c>
      <c r="H206" s="11">
        <v>12</v>
      </c>
      <c r="I206" s="11">
        <v>17</v>
      </c>
      <c r="J206" s="11">
        <v>25</v>
      </c>
      <c r="K206" s="11">
        <v>18</v>
      </c>
      <c r="L206" s="7">
        <v>18</v>
      </c>
      <c r="M206" s="7">
        <v>23</v>
      </c>
      <c r="N206" s="7">
        <v>18</v>
      </c>
      <c r="O206" s="7">
        <v>14</v>
      </c>
      <c r="P206" s="7">
        <v>20</v>
      </c>
      <c r="Q206" s="7">
        <v>14</v>
      </c>
    </row>
    <row r="207" spans="1:17" ht="14.4" x14ac:dyDescent="0.55000000000000004">
      <c r="B207" s="42" t="s">
        <v>199</v>
      </c>
      <c r="C207" s="11">
        <v>9</v>
      </c>
      <c r="D207" s="11">
        <v>7</v>
      </c>
      <c r="E207" s="11">
        <v>8</v>
      </c>
      <c r="F207" s="11">
        <v>4</v>
      </c>
      <c r="G207" s="11">
        <v>7</v>
      </c>
      <c r="H207" s="11">
        <v>11</v>
      </c>
      <c r="I207" s="11">
        <v>7</v>
      </c>
      <c r="J207" s="11">
        <v>5</v>
      </c>
      <c r="K207" s="11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</row>
    <row r="208" spans="1:17" ht="14.4" x14ac:dyDescent="0.55000000000000004">
      <c r="A208" s="16"/>
      <c r="B208" s="42" t="s">
        <v>200</v>
      </c>
      <c r="C208" s="11">
        <v>12</v>
      </c>
      <c r="D208" s="11">
        <v>8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</row>
    <row r="209" spans="1:17" ht="14.4" x14ac:dyDescent="0.55000000000000004">
      <c r="A209" s="16"/>
      <c r="B209" s="3" t="s">
        <v>53</v>
      </c>
      <c r="C209" s="10">
        <f t="shared" ref="C209:H209" si="14">SUM(C199:C203)</f>
        <v>38</v>
      </c>
      <c r="D209" s="10">
        <f>SUM(D199:D203)</f>
        <v>37</v>
      </c>
      <c r="E209" s="10">
        <f t="shared" si="14"/>
        <v>41</v>
      </c>
      <c r="F209" s="10">
        <f t="shared" si="14"/>
        <v>38</v>
      </c>
      <c r="G209" s="10">
        <f t="shared" si="14"/>
        <v>47</v>
      </c>
      <c r="H209" s="10">
        <f t="shared" si="14"/>
        <v>47</v>
      </c>
      <c r="I209" s="10">
        <f>SUM(I199:I203)</f>
        <v>50</v>
      </c>
      <c r="J209" s="10">
        <f t="shared" ref="J209:P209" si="15">J199+J203</f>
        <v>65</v>
      </c>
      <c r="K209" s="10">
        <f t="shared" si="15"/>
        <v>64</v>
      </c>
      <c r="L209" s="10">
        <f t="shared" si="15"/>
        <v>62</v>
      </c>
      <c r="M209" s="10">
        <f t="shared" si="15"/>
        <v>65</v>
      </c>
      <c r="N209" s="10">
        <f t="shared" si="15"/>
        <v>54</v>
      </c>
      <c r="O209" s="10">
        <f t="shared" si="15"/>
        <v>48</v>
      </c>
      <c r="P209" s="10">
        <f t="shared" si="15"/>
        <v>82</v>
      </c>
      <c r="Q209" s="10">
        <f>Q199+Q203+Q201</f>
        <v>70</v>
      </c>
    </row>
    <row r="210" spans="1:17" ht="14.4" x14ac:dyDescent="0.55000000000000004">
      <c r="A210" s="6" t="s">
        <v>54</v>
      </c>
      <c r="B210" s="16" t="s">
        <v>201</v>
      </c>
      <c r="C210" s="14">
        <v>11</v>
      </c>
      <c r="D210" s="7">
        <v>28</v>
      </c>
      <c r="E210" s="7">
        <v>44</v>
      </c>
      <c r="F210" s="7">
        <v>52</v>
      </c>
      <c r="G210" s="7">
        <v>62</v>
      </c>
      <c r="H210" s="7">
        <v>105</v>
      </c>
      <c r="I210" s="7">
        <v>82</v>
      </c>
      <c r="J210" s="7">
        <v>74</v>
      </c>
      <c r="K210" s="7">
        <v>66</v>
      </c>
      <c r="L210" s="7">
        <v>48</v>
      </c>
      <c r="M210" s="7">
        <v>61</v>
      </c>
      <c r="N210" s="7">
        <v>41</v>
      </c>
      <c r="O210" s="7">
        <v>36</v>
      </c>
      <c r="P210" s="7">
        <v>35</v>
      </c>
      <c r="Q210" s="7">
        <v>23</v>
      </c>
    </row>
    <row r="211" spans="1:17" ht="14.4" x14ac:dyDescent="0.55000000000000004">
      <c r="A211" s="6"/>
      <c r="B211" s="43" t="s">
        <v>202</v>
      </c>
      <c r="C211" s="14"/>
      <c r="E211" s="7"/>
      <c r="G211" s="7"/>
      <c r="H211" s="7"/>
      <c r="I211" s="7"/>
      <c r="K211" s="7"/>
      <c r="P211" s="7">
        <v>31</v>
      </c>
      <c r="Q211" s="7">
        <v>11</v>
      </c>
    </row>
    <row r="212" spans="1:17" ht="14.4" x14ac:dyDescent="0.55000000000000004">
      <c r="A212" s="16"/>
      <c r="B212" s="16" t="s">
        <v>203</v>
      </c>
      <c r="C212" s="14">
        <v>0</v>
      </c>
      <c r="D212" s="7">
        <v>0</v>
      </c>
      <c r="E212" s="7">
        <v>0</v>
      </c>
      <c r="F212" s="7">
        <v>1</v>
      </c>
      <c r="G212" s="7" t="s">
        <v>20</v>
      </c>
      <c r="H212" s="7">
        <v>1</v>
      </c>
      <c r="I212" s="7">
        <v>1</v>
      </c>
      <c r="J212" s="7">
        <v>1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</row>
    <row r="213" spans="1:17" ht="14.4" x14ac:dyDescent="0.55000000000000004">
      <c r="A213" s="16"/>
      <c r="B213" s="16" t="s">
        <v>204</v>
      </c>
      <c r="C213" s="14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>
        <v>2</v>
      </c>
    </row>
    <row r="214" spans="1:17" ht="14.4" x14ac:dyDescent="0.55000000000000004">
      <c r="B214" s="16" t="s">
        <v>205</v>
      </c>
      <c r="C214" s="14">
        <v>3</v>
      </c>
      <c r="D214" s="7">
        <v>16</v>
      </c>
      <c r="E214" s="7">
        <v>13</v>
      </c>
      <c r="F214" s="7">
        <v>7</v>
      </c>
      <c r="G214" s="7">
        <v>19</v>
      </c>
      <c r="H214" s="7">
        <v>26</v>
      </c>
      <c r="I214" s="7">
        <v>29</v>
      </c>
      <c r="J214" s="7">
        <v>15</v>
      </c>
      <c r="K214" s="7">
        <v>18</v>
      </c>
      <c r="L214" s="7">
        <v>6</v>
      </c>
      <c r="M214" s="7">
        <v>8</v>
      </c>
      <c r="N214" s="7">
        <v>4</v>
      </c>
      <c r="O214" s="7">
        <v>8</v>
      </c>
      <c r="P214" s="7">
        <v>6</v>
      </c>
      <c r="Q214" s="7">
        <v>5</v>
      </c>
    </row>
    <row r="215" spans="1:17" ht="14.4" x14ac:dyDescent="0.55000000000000004">
      <c r="B215" s="43" t="s">
        <v>202</v>
      </c>
      <c r="C215" s="14"/>
      <c r="E215" s="7"/>
      <c r="G215" s="7"/>
      <c r="H215" s="7"/>
      <c r="I215" s="7"/>
      <c r="K215" s="7"/>
      <c r="P215" s="7">
        <v>6</v>
      </c>
      <c r="Q215" s="7">
        <v>2</v>
      </c>
    </row>
    <row r="216" spans="1:17" ht="14.4" x14ac:dyDescent="0.55000000000000004">
      <c r="A216" s="16"/>
      <c r="B216" s="16" t="s">
        <v>206</v>
      </c>
      <c r="C216" s="14" t="s">
        <v>20</v>
      </c>
      <c r="D216" s="14" t="s">
        <v>20</v>
      </c>
      <c r="E216" s="14" t="s">
        <v>20</v>
      </c>
      <c r="F216" s="14" t="s">
        <v>20</v>
      </c>
      <c r="G216" s="14" t="s">
        <v>20</v>
      </c>
      <c r="H216" s="14" t="s">
        <v>20</v>
      </c>
      <c r="I216" s="7">
        <v>2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1</v>
      </c>
    </row>
    <row r="217" spans="1:17" ht="14.4" x14ac:dyDescent="0.55000000000000004">
      <c r="A217" s="16"/>
      <c r="B217" s="9" t="s">
        <v>61</v>
      </c>
      <c r="C217" s="10">
        <f t="shared" ref="C217:K217" si="16">SUM(C210:C216)</f>
        <v>14</v>
      </c>
      <c r="D217" s="10">
        <f t="shared" si="16"/>
        <v>44</v>
      </c>
      <c r="E217" s="10">
        <f t="shared" si="16"/>
        <v>57</v>
      </c>
      <c r="F217" s="10">
        <f t="shared" si="16"/>
        <v>60</v>
      </c>
      <c r="G217" s="10">
        <f t="shared" si="16"/>
        <v>81</v>
      </c>
      <c r="H217" s="10">
        <f t="shared" si="16"/>
        <v>132</v>
      </c>
      <c r="I217" s="10">
        <f t="shared" si="16"/>
        <v>114</v>
      </c>
      <c r="J217" s="10">
        <f t="shared" si="16"/>
        <v>90</v>
      </c>
      <c r="K217" s="10">
        <f t="shared" si="16"/>
        <v>84</v>
      </c>
      <c r="L217" s="10">
        <f>L210+L212+L214+L216</f>
        <v>54</v>
      </c>
      <c r="M217" s="10">
        <f t="shared" ref="M217:P217" si="17">M210+M212+M214+M216</f>
        <v>69</v>
      </c>
      <c r="N217" s="10">
        <f t="shared" si="17"/>
        <v>45</v>
      </c>
      <c r="O217" s="10">
        <f t="shared" si="17"/>
        <v>44</v>
      </c>
      <c r="P217" s="10">
        <f t="shared" si="17"/>
        <v>41</v>
      </c>
      <c r="Q217" s="10">
        <f>Q210+Q212+Q214+Q216+Q213</f>
        <v>31</v>
      </c>
    </row>
    <row r="218" spans="1:17" ht="14.4" x14ac:dyDescent="0.55000000000000004">
      <c r="B218" s="5" t="s">
        <v>207</v>
      </c>
      <c r="C218" s="15">
        <f t="shared" ref="C218:P218" si="18">SUM(C198+C209+C217)</f>
        <v>54</v>
      </c>
      <c r="D218" s="15">
        <f t="shared" si="18"/>
        <v>84</v>
      </c>
      <c r="E218" s="15">
        <f t="shared" si="18"/>
        <v>103</v>
      </c>
      <c r="F218" s="15">
        <f t="shared" si="18"/>
        <v>103</v>
      </c>
      <c r="G218" s="15">
        <f t="shared" si="18"/>
        <v>137</v>
      </c>
      <c r="H218" s="15">
        <f t="shared" si="18"/>
        <v>191</v>
      </c>
      <c r="I218" s="15">
        <f t="shared" si="18"/>
        <v>181</v>
      </c>
      <c r="J218" s="15">
        <f t="shared" si="18"/>
        <v>168</v>
      </c>
      <c r="K218" s="15">
        <f t="shared" si="18"/>
        <v>165</v>
      </c>
      <c r="L218" s="15">
        <f t="shared" si="18"/>
        <v>133</v>
      </c>
      <c r="M218" s="15">
        <f t="shared" si="18"/>
        <v>151</v>
      </c>
      <c r="N218" s="15">
        <f t="shared" si="18"/>
        <v>103</v>
      </c>
      <c r="O218" s="15">
        <f t="shared" si="18"/>
        <v>110</v>
      </c>
      <c r="P218" s="15">
        <f t="shared" si="18"/>
        <v>149</v>
      </c>
      <c r="Q218" s="15">
        <f t="shared" ref="Q218" si="19">SUM(Q198+Q209+Q217)</f>
        <v>127</v>
      </c>
    </row>
    <row r="219" spans="1:17" ht="14.4" x14ac:dyDescent="0.55000000000000004">
      <c r="A219" s="5" t="s">
        <v>208</v>
      </c>
      <c r="B219" s="5"/>
      <c r="C219" s="15"/>
      <c r="E219" s="7"/>
      <c r="G219" s="7"/>
      <c r="H219" s="7"/>
      <c r="I219" s="7"/>
      <c r="K219" s="7"/>
    </row>
    <row r="220" spans="1:17" ht="14.4" x14ac:dyDescent="0.55000000000000004">
      <c r="A220" s="5" t="s">
        <v>17</v>
      </c>
      <c r="B220" s="16" t="s">
        <v>209</v>
      </c>
      <c r="C220" s="14"/>
      <c r="D220" s="14"/>
      <c r="E220" s="14"/>
      <c r="F220" s="14"/>
      <c r="G220" s="14"/>
      <c r="H220" s="14"/>
      <c r="I220" s="14">
        <v>1</v>
      </c>
      <c r="J220" s="7">
        <v>1</v>
      </c>
      <c r="K220" s="7">
        <v>1</v>
      </c>
      <c r="L220" s="7">
        <v>1</v>
      </c>
      <c r="M220" s="7">
        <v>4</v>
      </c>
      <c r="N220" s="7">
        <v>4</v>
      </c>
      <c r="O220" s="7">
        <v>9</v>
      </c>
      <c r="P220" s="7">
        <v>7</v>
      </c>
      <c r="Q220" s="7">
        <v>6</v>
      </c>
    </row>
    <row r="221" spans="1:17" ht="14.4" x14ac:dyDescent="0.55000000000000004">
      <c r="A221" s="5"/>
      <c r="B221" s="44" t="s">
        <v>210</v>
      </c>
      <c r="C221" s="14"/>
      <c r="D221" s="14"/>
      <c r="E221" s="14"/>
      <c r="F221" s="14"/>
      <c r="G221" s="14"/>
      <c r="H221" s="14"/>
      <c r="I221" s="17">
        <v>0</v>
      </c>
      <c r="J221" s="11">
        <v>0</v>
      </c>
      <c r="K221" s="11">
        <v>0</v>
      </c>
      <c r="L221" s="7">
        <v>0</v>
      </c>
      <c r="M221" s="7">
        <v>3</v>
      </c>
      <c r="N221" s="7">
        <v>1</v>
      </c>
      <c r="O221" s="7">
        <v>4</v>
      </c>
      <c r="P221" s="7">
        <v>3</v>
      </c>
      <c r="Q221" s="7">
        <v>4</v>
      </c>
    </row>
    <row r="222" spans="1:17" ht="12.75" customHeight="1" x14ac:dyDescent="0.55000000000000004">
      <c r="B222" s="44" t="s">
        <v>211</v>
      </c>
      <c r="C222" s="14"/>
      <c r="D222" s="14"/>
      <c r="E222" s="14"/>
      <c r="F222" s="14"/>
      <c r="G222" s="14"/>
      <c r="H222" s="14"/>
      <c r="I222" s="17">
        <v>1</v>
      </c>
      <c r="J222" s="11">
        <v>1</v>
      </c>
      <c r="K222" s="11">
        <v>1</v>
      </c>
      <c r="L222" s="7">
        <v>1</v>
      </c>
      <c r="M222" s="7">
        <v>1</v>
      </c>
      <c r="N222" s="7">
        <v>3</v>
      </c>
      <c r="O222" s="7">
        <v>1</v>
      </c>
      <c r="P222" s="7">
        <v>2</v>
      </c>
      <c r="Q222" s="7">
        <v>1</v>
      </c>
    </row>
    <row r="223" spans="1:17" ht="14.4" x14ac:dyDescent="0.55000000000000004">
      <c r="B223" s="42" t="s">
        <v>212</v>
      </c>
      <c r="O223" s="7">
        <v>4</v>
      </c>
      <c r="P223" s="7">
        <v>2</v>
      </c>
      <c r="Q223" s="7">
        <v>1</v>
      </c>
    </row>
    <row r="224" spans="1:17" ht="14.4" x14ac:dyDescent="0.55000000000000004">
      <c r="A224" s="5"/>
      <c r="B224" s="12" t="s">
        <v>81</v>
      </c>
      <c r="C224" s="18"/>
      <c r="D224" s="18"/>
      <c r="E224" s="18"/>
      <c r="F224" s="18"/>
      <c r="G224" s="18"/>
      <c r="H224" s="18"/>
      <c r="I224" s="25">
        <f t="shared" ref="I224:P224" si="20">I220</f>
        <v>1</v>
      </c>
      <c r="J224" s="25">
        <f t="shared" si="20"/>
        <v>1</v>
      </c>
      <c r="K224" s="25">
        <f t="shared" si="20"/>
        <v>1</v>
      </c>
      <c r="L224" s="25">
        <f t="shared" si="20"/>
        <v>1</v>
      </c>
      <c r="M224" s="25">
        <f t="shared" si="20"/>
        <v>4</v>
      </c>
      <c r="N224" s="25">
        <f t="shared" si="20"/>
        <v>4</v>
      </c>
      <c r="O224" s="25">
        <f t="shared" si="20"/>
        <v>9</v>
      </c>
      <c r="P224" s="25">
        <f t="shared" si="20"/>
        <v>7</v>
      </c>
      <c r="Q224" s="25">
        <f t="shared" ref="Q224" si="21">Q220</f>
        <v>6</v>
      </c>
    </row>
    <row r="225" spans="1:17" ht="14.4" x14ac:dyDescent="0.55000000000000004">
      <c r="A225" s="8" t="s">
        <v>25</v>
      </c>
      <c r="B225" s="1" t="s">
        <v>213</v>
      </c>
      <c r="C225" s="7">
        <v>34</v>
      </c>
      <c r="D225" s="7">
        <v>53</v>
      </c>
      <c r="E225" s="7">
        <v>43</v>
      </c>
      <c r="F225" s="7">
        <v>43</v>
      </c>
      <c r="G225" s="7">
        <v>54</v>
      </c>
      <c r="H225" s="7">
        <v>38</v>
      </c>
      <c r="I225" s="7">
        <v>39</v>
      </c>
      <c r="J225" s="7">
        <v>38</v>
      </c>
      <c r="K225" s="7">
        <v>47</v>
      </c>
      <c r="L225" s="7">
        <v>40</v>
      </c>
      <c r="M225" s="7">
        <v>27</v>
      </c>
      <c r="N225" s="7">
        <v>26</v>
      </c>
      <c r="O225" s="7">
        <v>37</v>
      </c>
      <c r="P225" s="7">
        <v>16</v>
      </c>
      <c r="Q225" s="7">
        <v>25</v>
      </c>
    </row>
    <row r="226" spans="1:17" ht="14.4" x14ac:dyDescent="0.55000000000000004">
      <c r="B226" s="44" t="s">
        <v>214</v>
      </c>
      <c r="E226" s="7"/>
      <c r="G226" s="7"/>
      <c r="H226" s="7"/>
      <c r="I226" s="7"/>
      <c r="K226" s="11">
        <v>47</v>
      </c>
      <c r="L226" s="7">
        <v>34</v>
      </c>
      <c r="M226" s="7">
        <v>13</v>
      </c>
      <c r="N226" s="7">
        <v>2</v>
      </c>
      <c r="O226" s="7">
        <v>5</v>
      </c>
      <c r="P226" s="7">
        <v>0</v>
      </c>
      <c r="Q226" s="7">
        <v>0</v>
      </c>
    </row>
    <row r="227" spans="1:17" ht="14.4" x14ac:dyDescent="0.55000000000000004">
      <c r="A227" s="8"/>
      <c r="B227" s="1" t="s">
        <v>215</v>
      </c>
      <c r="C227" s="7">
        <v>111</v>
      </c>
      <c r="D227" s="7">
        <v>130</v>
      </c>
      <c r="E227" s="7">
        <v>127</v>
      </c>
      <c r="F227" s="7">
        <v>143</v>
      </c>
      <c r="G227" s="7">
        <v>143</v>
      </c>
      <c r="H227" s="7">
        <v>86</v>
      </c>
      <c r="I227" s="7">
        <v>108</v>
      </c>
      <c r="J227" s="7">
        <v>84</v>
      </c>
      <c r="K227" s="7">
        <v>124</v>
      </c>
      <c r="L227" s="7">
        <v>132</v>
      </c>
      <c r="M227" s="7">
        <v>135</v>
      </c>
      <c r="N227" s="7">
        <v>87</v>
      </c>
      <c r="O227" s="7">
        <v>114</v>
      </c>
      <c r="P227" s="7">
        <v>121</v>
      </c>
      <c r="Q227" s="7">
        <v>142</v>
      </c>
    </row>
    <row r="228" spans="1:17" ht="14.4" x14ac:dyDescent="0.55000000000000004">
      <c r="B228" s="41" t="s">
        <v>216</v>
      </c>
      <c r="E228" s="7"/>
      <c r="G228" s="7"/>
      <c r="H228" s="7"/>
      <c r="I228" s="7"/>
      <c r="K228" s="11"/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</row>
    <row r="229" spans="1:17" ht="15" customHeight="1" x14ac:dyDescent="0.55000000000000004">
      <c r="B229" s="44" t="s">
        <v>217</v>
      </c>
      <c r="E229" s="7"/>
      <c r="G229" s="7"/>
      <c r="H229" s="7"/>
      <c r="I229" s="7"/>
      <c r="K229" s="11">
        <v>15</v>
      </c>
      <c r="L229" s="7">
        <v>15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</row>
    <row r="230" spans="1:17" ht="14.4" x14ac:dyDescent="0.55000000000000004">
      <c r="B230" s="41" t="s">
        <v>218</v>
      </c>
      <c r="E230" s="7"/>
      <c r="G230" s="7"/>
      <c r="H230" s="7"/>
      <c r="I230" s="7"/>
      <c r="K230" s="11"/>
      <c r="L230" s="7">
        <v>7</v>
      </c>
      <c r="M230" s="7">
        <v>52</v>
      </c>
      <c r="N230" s="7">
        <v>72</v>
      </c>
      <c r="O230" s="7">
        <v>98</v>
      </c>
      <c r="P230" s="7">
        <v>117</v>
      </c>
      <c r="Q230" s="7">
        <v>137</v>
      </c>
    </row>
    <row r="231" spans="1:17" ht="14.4" x14ac:dyDescent="0.55000000000000004">
      <c r="B231" s="41" t="s">
        <v>219</v>
      </c>
      <c r="E231" s="7"/>
      <c r="G231" s="7"/>
      <c r="H231" s="7"/>
      <c r="I231" s="7"/>
      <c r="K231" s="11"/>
      <c r="L231" s="7">
        <v>0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</row>
    <row r="232" spans="1:17" ht="14.4" x14ac:dyDescent="0.55000000000000004">
      <c r="B232" s="41" t="s">
        <v>220</v>
      </c>
      <c r="E232" s="7"/>
      <c r="G232" s="7"/>
      <c r="H232" s="7"/>
      <c r="I232" s="7"/>
      <c r="K232" s="11"/>
      <c r="L232" s="7">
        <v>1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</row>
    <row r="233" spans="1:17" ht="15.6" x14ac:dyDescent="0.6">
      <c r="B233" s="45" t="s">
        <v>221</v>
      </c>
      <c r="E233" s="7"/>
      <c r="G233" s="7"/>
      <c r="H233" s="7"/>
      <c r="I233" s="7"/>
      <c r="K233" s="11"/>
      <c r="L233" s="7">
        <v>4</v>
      </c>
      <c r="M233" s="7">
        <v>12</v>
      </c>
      <c r="N233" s="7">
        <v>32</v>
      </c>
      <c r="O233" s="7">
        <v>36</v>
      </c>
      <c r="P233" s="7">
        <v>20</v>
      </c>
      <c r="Q233" s="7">
        <v>64</v>
      </c>
    </row>
    <row r="234" spans="1:17" ht="14.4" x14ac:dyDescent="0.55000000000000004">
      <c r="B234" s="41" t="s">
        <v>222</v>
      </c>
      <c r="E234" s="7"/>
      <c r="G234" s="7"/>
      <c r="H234" s="7"/>
      <c r="I234" s="7"/>
      <c r="K234" s="11"/>
      <c r="L234" s="7">
        <v>0</v>
      </c>
      <c r="M234" s="7">
        <v>0</v>
      </c>
      <c r="N234" s="7">
        <v>13</v>
      </c>
      <c r="O234" s="7">
        <v>24</v>
      </c>
      <c r="P234" s="7">
        <v>16</v>
      </c>
      <c r="Q234" s="7">
        <v>56</v>
      </c>
    </row>
    <row r="235" spans="1:17" ht="14.4" x14ac:dyDescent="0.55000000000000004">
      <c r="B235" s="41" t="s">
        <v>223</v>
      </c>
      <c r="E235" s="7"/>
      <c r="G235" s="7"/>
      <c r="H235" s="7"/>
      <c r="I235" s="7"/>
      <c r="K235" s="11"/>
      <c r="L235" s="7">
        <v>0</v>
      </c>
      <c r="M235" s="7">
        <v>0</v>
      </c>
      <c r="N235" s="7">
        <v>5</v>
      </c>
      <c r="O235" s="7">
        <v>1</v>
      </c>
      <c r="P235" s="7">
        <v>3</v>
      </c>
      <c r="Q235" s="7">
        <v>2</v>
      </c>
    </row>
    <row r="236" spans="1:17" ht="14.4" x14ac:dyDescent="0.55000000000000004">
      <c r="B236" s="1" t="s">
        <v>210</v>
      </c>
      <c r="C236" s="7">
        <v>0</v>
      </c>
      <c r="D236" s="7">
        <v>1</v>
      </c>
      <c r="E236" s="7">
        <v>7</v>
      </c>
      <c r="F236" s="7">
        <v>12</v>
      </c>
      <c r="G236" s="7">
        <v>28</v>
      </c>
      <c r="H236" s="7">
        <v>31</v>
      </c>
      <c r="I236" s="7">
        <v>23</v>
      </c>
      <c r="J236" s="7">
        <v>20</v>
      </c>
      <c r="K236" s="7">
        <v>26</v>
      </c>
      <c r="L236" s="7">
        <v>33</v>
      </c>
      <c r="M236" s="7">
        <v>23</v>
      </c>
      <c r="N236" s="7">
        <v>20</v>
      </c>
      <c r="O236" s="7">
        <v>17</v>
      </c>
      <c r="P236" s="7">
        <v>9</v>
      </c>
      <c r="Q236" s="7">
        <v>18</v>
      </c>
    </row>
    <row r="237" spans="1:17" ht="14.4" x14ac:dyDescent="0.55000000000000004">
      <c r="B237" s="55" t="s">
        <v>224</v>
      </c>
      <c r="E237" s="7"/>
      <c r="G237" s="7"/>
      <c r="H237" s="7"/>
      <c r="I237" s="7"/>
      <c r="K237" s="7"/>
      <c r="L237" s="7">
        <v>0</v>
      </c>
      <c r="M237" s="7">
        <v>0</v>
      </c>
      <c r="N237" s="7">
        <v>7</v>
      </c>
      <c r="O237" s="7">
        <v>7</v>
      </c>
      <c r="P237" s="7">
        <v>2</v>
      </c>
      <c r="Q237" s="7">
        <v>1</v>
      </c>
    </row>
    <row r="238" spans="1:17" ht="14.4" x14ac:dyDescent="0.55000000000000004">
      <c r="B238" s="55" t="s">
        <v>225</v>
      </c>
      <c r="E238" s="7"/>
      <c r="G238" s="7"/>
      <c r="H238" s="7"/>
      <c r="I238" s="7"/>
      <c r="K238" s="7"/>
      <c r="L238" s="7"/>
      <c r="M238" s="7"/>
      <c r="N238" s="7"/>
      <c r="O238" s="7"/>
      <c r="P238" s="7"/>
      <c r="Q238" s="7">
        <v>1</v>
      </c>
    </row>
    <row r="239" spans="1:17" ht="12" customHeight="1" x14ac:dyDescent="0.55000000000000004">
      <c r="B239" s="44" t="s">
        <v>226</v>
      </c>
      <c r="E239" s="7"/>
      <c r="G239" s="7"/>
      <c r="H239" s="7"/>
      <c r="I239" s="7"/>
      <c r="K239" s="11">
        <v>19</v>
      </c>
      <c r="L239" s="7">
        <v>32</v>
      </c>
      <c r="M239" s="7">
        <v>5</v>
      </c>
      <c r="N239" s="7">
        <v>2</v>
      </c>
      <c r="O239" s="7">
        <v>2</v>
      </c>
      <c r="P239" s="7">
        <v>0</v>
      </c>
      <c r="Q239" s="7">
        <v>0</v>
      </c>
    </row>
    <row r="240" spans="1:17" ht="14.4" x14ac:dyDescent="0.55000000000000004">
      <c r="B240" s="1" t="s">
        <v>227</v>
      </c>
      <c r="C240" s="7">
        <v>5</v>
      </c>
      <c r="D240" s="7">
        <v>7</v>
      </c>
      <c r="E240" s="7">
        <v>10</v>
      </c>
      <c r="F240" s="7">
        <v>10</v>
      </c>
      <c r="G240" s="7">
        <v>13</v>
      </c>
      <c r="H240" s="7">
        <v>23</v>
      </c>
      <c r="I240" s="7">
        <v>26</v>
      </c>
      <c r="J240" s="7">
        <v>20</v>
      </c>
      <c r="K240" s="7">
        <v>17</v>
      </c>
      <c r="L240" s="7">
        <v>29</v>
      </c>
      <c r="M240" s="7">
        <v>17</v>
      </c>
      <c r="N240" s="7">
        <v>11</v>
      </c>
      <c r="O240" s="7">
        <v>12</v>
      </c>
      <c r="P240" s="7">
        <v>7</v>
      </c>
      <c r="Q240" s="7">
        <v>22</v>
      </c>
    </row>
    <row r="241" spans="1:17" ht="14.4" x14ac:dyDescent="0.55000000000000004">
      <c r="B241" s="1" t="s">
        <v>228</v>
      </c>
      <c r="C241" s="7">
        <v>0</v>
      </c>
      <c r="D241" s="7">
        <v>2</v>
      </c>
      <c r="E241" s="7">
        <v>2</v>
      </c>
      <c r="F241" s="7">
        <v>2</v>
      </c>
      <c r="G241" s="7">
        <v>8</v>
      </c>
      <c r="H241" s="7">
        <v>0</v>
      </c>
      <c r="I241" s="7">
        <v>4</v>
      </c>
      <c r="J241" s="7">
        <v>3</v>
      </c>
      <c r="K241" s="7">
        <v>6</v>
      </c>
      <c r="L241" s="7">
        <v>3</v>
      </c>
      <c r="M241" s="7">
        <v>1</v>
      </c>
      <c r="N241" s="7">
        <v>0</v>
      </c>
      <c r="O241" s="7">
        <v>0</v>
      </c>
      <c r="P241" s="7">
        <v>0</v>
      </c>
      <c r="Q241" s="7">
        <v>0</v>
      </c>
    </row>
    <row r="242" spans="1:17" ht="14.4" x14ac:dyDescent="0.55000000000000004">
      <c r="B242" s="9" t="s">
        <v>53</v>
      </c>
      <c r="C242" s="10">
        <f t="shared" ref="C242:K242" si="22">C225+C227+C236+C240+C241</f>
        <v>150</v>
      </c>
      <c r="D242" s="10">
        <f t="shared" si="22"/>
        <v>193</v>
      </c>
      <c r="E242" s="10">
        <f t="shared" si="22"/>
        <v>189</v>
      </c>
      <c r="F242" s="10">
        <f t="shared" si="22"/>
        <v>210</v>
      </c>
      <c r="G242" s="10">
        <f t="shared" si="22"/>
        <v>246</v>
      </c>
      <c r="H242" s="10">
        <f t="shared" si="22"/>
        <v>178</v>
      </c>
      <c r="I242" s="10">
        <f t="shared" si="22"/>
        <v>200</v>
      </c>
      <c r="J242" s="10">
        <f t="shared" si="22"/>
        <v>165</v>
      </c>
      <c r="K242" s="10">
        <f t="shared" si="22"/>
        <v>220</v>
      </c>
      <c r="L242" s="10">
        <f t="shared" ref="L242:Q242" si="23">L225+L227+L233+L236+L240+L241</f>
        <v>241</v>
      </c>
      <c r="M242" s="10">
        <f t="shared" si="23"/>
        <v>215</v>
      </c>
      <c r="N242" s="10">
        <f t="shared" si="23"/>
        <v>176</v>
      </c>
      <c r="O242" s="10">
        <f t="shared" si="23"/>
        <v>216</v>
      </c>
      <c r="P242" s="10">
        <f t="shared" si="23"/>
        <v>173</v>
      </c>
      <c r="Q242" s="10">
        <f t="shared" si="23"/>
        <v>271</v>
      </c>
    </row>
    <row r="243" spans="1:17" ht="15.6" x14ac:dyDescent="0.6">
      <c r="A243" s="8" t="s">
        <v>54</v>
      </c>
      <c r="B243" s="45" t="s">
        <v>221</v>
      </c>
      <c r="E243" s="7"/>
      <c r="G243" s="7"/>
      <c r="H243" s="7"/>
      <c r="I243" s="7">
        <v>14</v>
      </c>
      <c r="J243" s="7">
        <v>8</v>
      </c>
      <c r="K243" s="7">
        <v>9</v>
      </c>
      <c r="L243" s="7">
        <v>9</v>
      </c>
      <c r="M243" s="7">
        <v>11</v>
      </c>
      <c r="N243" s="7">
        <v>6</v>
      </c>
      <c r="O243" s="7">
        <v>18</v>
      </c>
      <c r="P243" s="7">
        <v>8</v>
      </c>
      <c r="Q243" s="7">
        <v>11</v>
      </c>
    </row>
    <row r="244" spans="1:17" ht="14.4" x14ac:dyDescent="0.55000000000000004">
      <c r="B244" s="1" t="s">
        <v>229</v>
      </c>
      <c r="E244" s="7"/>
      <c r="G244" s="7"/>
      <c r="H244" s="7">
        <v>4</v>
      </c>
      <c r="I244" s="7">
        <v>1</v>
      </c>
      <c r="J244" s="7">
        <v>0</v>
      </c>
      <c r="K244" s="7">
        <v>7</v>
      </c>
      <c r="L244" s="7">
        <v>1</v>
      </c>
      <c r="M244" s="7">
        <v>2</v>
      </c>
      <c r="N244" s="7">
        <v>2</v>
      </c>
      <c r="O244" s="7">
        <v>1</v>
      </c>
      <c r="P244" s="7">
        <v>2</v>
      </c>
      <c r="Q244" s="7">
        <v>2</v>
      </c>
    </row>
    <row r="245" spans="1:17" ht="14.4" x14ac:dyDescent="0.55000000000000004">
      <c r="B245" s="49" t="s">
        <v>230</v>
      </c>
      <c r="E245" s="7"/>
      <c r="G245" s="7"/>
      <c r="H245" s="7"/>
      <c r="I245" s="7"/>
      <c r="J245" s="7">
        <v>1</v>
      </c>
      <c r="K245" s="7">
        <v>2</v>
      </c>
      <c r="L245" s="7">
        <v>0</v>
      </c>
      <c r="M245" s="7">
        <v>1</v>
      </c>
      <c r="N245" s="7">
        <v>2</v>
      </c>
      <c r="O245" s="7">
        <v>1</v>
      </c>
      <c r="P245" s="7">
        <v>2</v>
      </c>
      <c r="Q245" s="7">
        <v>4</v>
      </c>
    </row>
    <row r="246" spans="1:17" ht="14.4" x14ac:dyDescent="0.55000000000000004">
      <c r="B246" s="49" t="s">
        <v>231</v>
      </c>
      <c r="E246" s="7"/>
      <c r="G246" s="7"/>
      <c r="H246" s="7"/>
      <c r="I246" s="7"/>
      <c r="K246" s="7"/>
      <c r="L246" s="7">
        <v>0</v>
      </c>
      <c r="M246" s="7">
        <v>0</v>
      </c>
      <c r="N246" s="7">
        <v>0</v>
      </c>
      <c r="O246" s="7">
        <v>3</v>
      </c>
      <c r="P246" s="7">
        <v>5</v>
      </c>
      <c r="Q246" s="7">
        <v>12</v>
      </c>
    </row>
    <row r="247" spans="1:17" ht="14.4" x14ac:dyDescent="0.55000000000000004">
      <c r="B247" s="49" t="s">
        <v>232</v>
      </c>
      <c r="E247" s="7"/>
      <c r="G247" s="7"/>
      <c r="H247" s="7"/>
      <c r="I247" s="7"/>
      <c r="K247" s="7"/>
      <c r="M247" s="7">
        <v>3</v>
      </c>
      <c r="N247" s="7">
        <v>2</v>
      </c>
      <c r="O247" s="7">
        <v>0</v>
      </c>
      <c r="P247" s="7">
        <v>1</v>
      </c>
      <c r="Q247" s="7">
        <v>0</v>
      </c>
    </row>
    <row r="248" spans="1:17" ht="15.6" x14ac:dyDescent="0.6">
      <c r="B248" s="40" t="s">
        <v>233</v>
      </c>
      <c r="E248" s="7"/>
      <c r="G248" s="7"/>
      <c r="H248" s="7"/>
      <c r="I248" s="7">
        <v>1</v>
      </c>
      <c r="J248" s="7">
        <v>3</v>
      </c>
      <c r="K248" s="7">
        <v>8</v>
      </c>
      <c r="L248" s="7">
        <v>2</v>
      </c>
      <c r="M248" s="7">
        <v>6</v>
      </c>
      <c r="N248" s="7">
        <v>2</v>
      </c>
      <c r="O248" s="7">
        <v>1</v>
      </c>
      <c r="P248" s="7">
        <v>0</v>
      </c>
      <c r="Q248" s="7">
        <v>0</v>
      </c>
    </row>
    <row r="249" spans="1:17" ht="14.4" x14ac:dyDescent="0.55000000000000004">
      <c r="B249" s="9" t="s">
        <v>61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f>H244</f>
        <v>4</v>
      </c>
      <c r="I249" s="10">
        <f>I243+I244+I248</f>
        <v>16</v>
      </c>
      <c r="J249" s="10">
        <f t="shared" ref="J249:P249" si="24">SUM(J243:J248)</f>
        <v>12</v>
      </c>
      <c r="K249" s="10">
        <f t="shared" si="24"/>
        <v>26</v>
      </c>
      <c r="L249" s="10">
        <f t="shared" si="24"/>
        <v>12</v>
      </c>
      <c r="M249" s="10">
        <f t="shared" si="24"/>
        <v>23</v>
      </c>
      <c r="N249" s="10">
        <f t="shared" si="24"/>
        <v>14</v>
      </c>
      <c r="O249" s="10">
        <f t="shared" si="24"/>
        <v>24</v>
      </c>
      <c r="P249" s="10">
        <f t="shared" si="24"/>
        <v>18</v>
      </c>
      <c r="Q249" s="10">
        <f>SUM(Q243:Q248)</f>
        <v>29</v>
      </c>
    </row>
    <row r="250" spans="1:17" ht="14.4" x14ac:dyDescent="0.55000000000000004">
      <c r="A250" s="8"/>
      <c r="B250" s="19" t="s">
        <v>234</v>
      </c>
      <c r="C250" s="20">
        <f t="shared" ref="C250:G250" si="25">SUM(C242)</f>
        <v>150</v>
      </c>
      <c r="D250" s="20">
        <f t="shared" si="25"/>
        <v>193</v>
      </c>
      <c r="E250" s="20">
        <f t="shared" si="25"/>
        <v>189</v>
      </c>
      <c r="F250" s="20">
        <f t="shared" si="25"/>
        <v>210</v>
      </c>
      <c r="G250" s="20">
        <f t="shared" si="25"/>
        <v>246</v>
      </c>
      <c r="H250" s="20">
        <f>H242+H249</f>
        <v>182</v>
      </c>
      <c r="I250" s="20">
        <f t="shared" ref="I250:P250" si="26">I242+I249+I224</f>
        <v>217</v>
      </c>
      <c r="J250" s="20">
        <f t="shared" si="26"/>
        <v>178</v>
      </c>
      <c r="K250" s="20">
        <f t="shared" si="26"/>
        <v>247</v>
      </c>
      <c r="L250" s="20">
        <f t="shared" si="26"/>
        <v>254</v>
      </c>
      <c r="M250" s="20">
        <f t="shared" si="26"/>
        <v>242</v>
      </c>
      <c r="N250" s="20">
        <f t="shared" si="26"/>
        <v>194</v>
      </c>
      <c r="O250" s="20">
        <f t="shared" si="26"/>
        <v>249</v>
      </c>
      <c r="P250" s="20">
        <f t="shared" si="26"/>
        <v>198</v>
      </c>
      <c r="Q250" s="20">
        <f t="shared" ref="Q250" si="27">Q242+Q249+Q224</f>
        <v>306</v>
      </c>
    </row>
    <row r="251" spans="1:17" ht="14.4" x14ac:dyDescent="0.55000000000000004">
      <c r="A251" s="19" t="s">
        <v>235</v>
      </c>
      <c r="E251" s="7"/>
      <c r="G251" s="7"/>
      <c r="H251" s="7"/>
      <c r="I251" s="7"/>
      <c r="K251" s="7"/>
    </row>
    <row r="252" spans="1:17" ht="14.4" x14ac:dyDescent="0.55000000000000004">
      <c r="A252" s="6" t="s">
        <v>17</v>
      </c>
      <c r="B252" s="1" t="s">
        <v>236</v>
      </c>
      <c r="C252" s="7">
        <v>3</v>
      </c>
      <c r="D252" s="7">
        <v>6</v>
      </c>
      <c r="E252" s="7">
        <v>3</v>
      </c>
      <c r="F252" s="7">
        <v>2</v>
      </c>
      <c r="G252" s="7">
        <v>2</v>
      </c>
      <c r="H252" s="7">
        <v>5</v>
      </c>
      <c r="I252" s="7">
        <v>1</v>
      </c>
      <c r="J252" s="7">
        <v>7</v>
      </c>
      <c r="K252" s="7">
        <v>8</v>
      </c>
      <c r="L252" s="7">
        <v>5</v>
      </c>
      <c r="M252" s="7">
        <v>3</v>
      </c>
      <c r="N252" s="7">
        <v>7</v>
      </c>
      <c r="O252" s="7">
        <v>4</v>
      </c>
      <c r="P252" s="7">
        <v>2</v>
      </c>
      <c r="Q252" s="7">
        <v>0</v>
      </c>
    </row>
    <row r="253" spans="1:17" ht="14.4" x14ac:dyDescent="0.55000000000000004">
      <c r="B253" s="1" t="s">
        <v>237</v>
      </c>
      <c r="C253" s="7" t="s">
        <v>20</v>
      </c>
      <c r="D253" s="7" t="s">
        <v>20</v>
      </c>
      <c r="E253" s="7" t="s">
        <v>20</v>
      </c>
      <c r="F253" s="7" t="s">
        <v>20</v>
      </c>
      <c r="G253" s="7" t="s">
        <v>20</v>
      </c>
      <c r="H253" s="7" t="s">
        <v>20</v>
      </c>
      <c r="I253" s="7" t="s">
        <v>20</v>
      </c>
      <c r="J253" s="7">
        <v>1</v>
      </c>
      <c r="K253" s="7">
        <v>0</v>
      </c>
      <c r="L253" s="7">
        <v>4</v>
      </c>
      <c r="M253" s="7">
        <v>9</v>
      </c>
      <c r="N253" s="7">
        <v>5</v>
      </c>
      <c r="O253" s="7">
        <v>1</v>
      </c>
      <c r="P253" s="7">
        <v>10</v>
      </c>
      <c r="Q253" s="7">
        <v>0</v>
      </c>
    </row>
    <row r="254" spans="1:17" ht="14.4" x14ac:dyDescent="0.55000000000000004">
      <c r="A254" s="6"/>
      <c r="B254" s="1" t="s">
        <v>238</v>
      </c>
      <c r="C254" s="7">
        <v>2</v>
      </c>
      <c r="D254" s="7">
        <v>7</v>
      </c>
      <c r="E254" s="7">
        <v>3</v>
      </c>
      <c r="F254" s="7">
        <v>5</v>
      </c>
      <c r="G254" s="7">
        <v>2</v>
      </c>
      <c r="H254" s="7">
        <v>6</v>
      </c>
      <c r="I254" s="7">
        <v>4</v>
      </c>
      <c r="J254" s="7">
        <v>2</v>
      </c>
      <c r="K254" s="7">
        <v>7</v>
      </c>
      <c r="L254" s="7">
        <v>3</v>
      </c>
      <c r="M254" s="7">
        <v>2</v>
      </c>
      <c r="N254" s="7">
        <v>10</v>
      </c>
      <c r="O254" s="7">
        <v>6</v>
      </c>
      <c r="P254" s="7">
        <v>2</v>
      </c>
      <c r="Q254" s="7">
        <v>0</v>
      </c>
    </row>
    <row r="255" spans="1:17" ht="14.4" x14ac:dyDescent="0.55000000000000004">
      <c r="B255" s="3" t="s">
        <v>81</v>
      </c>
      <c r="C255" s="10">
        <f t="shared" ref="C255:H255" si="28">C252+C254</f>
        <v>5</v>
      </c>
      <c r="D255" s="10">
        <f t="shared" si="28"/>
        <v>13</v>
      </c>
      <c r="E255" s="10">
        <f t="shared" si="28"/>
        <v>6</v>
      </c>
      <c r="F255" s="10">
        <f t="shared" si="28"/>
        <v>7</v>
      </c>
      <c r="G255" s="10">
        <f t="shared" si="28"/>
        <v>4</v>
      </c>
      <c r="H255" s="10">
        <f t="shared" si="28"/>
        <v>11</v>
      </c>
      <c r="I255" s="10">
        <f>I252+I254</f>
        <v>5</v>
      </c>
      <c r="J255" s="10">
        <f t="shared" ref="J255:P255" si="29">SUM(J252:J254)</f>
        <v>10</v>
      </c>
      <c r="K255" s="10">
        <f t="shared" si="29"/>
        <v>15</v>
      </c>
      <c r="L255" s="10">
        <f t="shared" si="29"/>
        <v>12</v>
      </c>
      <c r="M255" s="10">
        <f t="shared" si="29"/>
        <v>14</v>
      </c>
      <c r="N255" s="10">
        <f t="shared" si="29"/>
        <v>22</v>
      </c>
      <c r="O255" s="10">
        <f t="shared" si="29"/>
        <v>11</v>
      </c>
      <c r="P255" s="10">
        <f t="shared" si="29"/>
        <v>14</v>
      </c>
      <c r="Q255" s="10">
        <f t="shared" ref="Q255" si="30">SUM(Q252:Q254)</f>
        <v>0</v>
      </c>
    </row>
    <row r="256" spans="1:17" ht="14.4" x14ac:dyDescent="0.55000000000000004">
      <c r="A256" s="6" t="s">
        <v>25</v>
      </c>
      <c r="B256" s="16" t="s">
        <v>33</v>
      </c>
      <c r="C256" s="7">
        <v>8</v>
      </c>
      <c r="D256" s="7">
        <v>3</v>
      </c>
      <c r="E256" s="7">
        <v>17</v>
      </c>
      <c r="F256" s="7">
        <v>12</v>
      </c>
      <c r="G256" s="7">
        <v>13</v>
      </c>
      <c r="H256" s="7">
        <v>9</v>
      </c>
      <c r="I256" s="7">
        <v>17</v>
      </c>
      <c r="J256" s="7">
        <v>10</v>
      </c>
      <c r="K256" s="7">
        <v>15</v>
      </c>
      <c r="L256" s="7">
        <v>12</v>
      </c>
      <c r="M256" s="7">
        <v>12</v>
      </c>
      <c r="N256" s="7">
        <v>18</v>
      </c>
      <c r="O256" s="7">
        <v>8</v>
      </c>
      <c r="P256" s="7">
        <v>16</v>
      </c>
      <c r="Q256" s="7">
        <v>0</v>
      </c>
    </row>
    <row r="257" spans="1:17" ht="14.4" x14ac:dyDescent="0.55000000000000004">
      <c r="B257" s="1" t="s">
        <v>185</v>
      </c>
      <c r="C257" s="7">
        <v>10</v>
      </c>
      <c r="D257" s="7">
        <v>18</v>
      </c>
      <c r="E257" s="7">
        <v>28</v>
      </c>
      <c r="F257" s="7">
        <v>23</v>
      </c>
      <c r="G257" s="7">
        <v>35</v>
      </c>
      <c r="H257" s="7">
        <v>42</v>
      </c>
      <c r="I257" s="7">
        <v>37</v>
      </c>
      <c r="J257" s="7">
        <v>40</v>
      </c>
      <c r="K257" s="7">
        <v>38</v>
      </c>
      <c r="L257" s="7">
        <v>32</v>
      </c>
      <c r="M257" s="7">
        <v>26</v>
      </c>
      <c r="N257" s="7">
        <v>31</v>
      </c>
      <c r="O257" s="7">
        <v>17</v>
      </c>
      <c r="P257" s="7">
        <v>19</v>
      </c>
      <c r="Q257" s="7">
        <v>0</v>
      </c>
    </row>
    <row r="258" spans="1:17" ht="14.4" x14ac:dyDescent="0.55000000000000004">
      <c r="B258" s="42" t="s">
        <v>239</v>
      </c>
      <c r="C258" s="11">
        <v>7</v>
      </c>
      <c r="D258" s="11">
        <v>12</v>
      </c>
      <c r="E258" s="11">
        <v>24</v>
      </c>
      <c r="F258" s="11">
        <v>15</v>
      </c>
      <c r="G258" s="11">
        <v>32</v>
      </c>
      <c r="H258" s="11">
        <v>32</v>
      </c>
      <c r="I258" s="11">
        <v>33</v>
      </c>
      <c r="J258" s="11">
        <v>36</v>
      </c>
      <c r="K258" s="11">
        <v>30</v>
      </c>
      <c r="L258" s="7">
        <v>28</v>
      </c>
      <c r="M258" s="7">
        <v>20</v>
      </c>
      <c r="N258" s="7">
        <v>25</v>
      </c>
      <c r="O258" s="7">
        <v>10</v>
      </c>
      <c r="P258" s="7">
        <v>14</v>
      </c>
      <c r="Q258" s="7">
        <v>0</v>
      </c>
    </row>
    <row r="259" spans="1:17" ht="14.4" x14ac:dyDescent="0.55000000000000004">
      <c r="A259" s="6"/>
      <c r="B259" s="1" t="s">
        <v>237</v>
      </c>
      <c r="C259" s="11" t="s">
        <v>20</v>
      </c>
      <c r="D259" s="11" t="s">
        <v>20</v>
      </c>
      <c r="E259" s="11" t="s">
        <v>20</v>
      </c>
      <c r="F259" s="11" t="s">
        <v>20</v>
      </c>
      <c r="G259" s="11" t="s">
        <v>20</v>
      </c>
      <c r="H259" s="11" t="s">
        <v>20</v>
      </c>
      <c r="I259" s="11" t="s">
        <v>20</v>
      </c>
      <c r="J259" s="7">
        <v>7</v>
      </c>
      <c r="K259" s="7">
        <v>9</v>
      </c>
      <c r="L259" s="7">
        <v>7</v>
      </c>
      <c r="M259" s="7">
        <v>6</v>
      </c>
      <c r="N259" s="7">
        <v>6</v>
      </c>
      <c r="O259" s="7">
        <v>3</v>
      </c>
      <c r="P259" s="7">
        <v>7</v>
      </c>
      <c r="Q259" s="7">
        <v>0</v>
      </c>
    </row>
    <row r="260" spans="1:17" ht="14.4" x14ac:dyDescent="0.55000000000000004">
      <c r="A260" s="6"/>
      <c r="B260" s="1" t="s">
        <v>240</v>
      </c>
      <c r="C260" s="11"/>
      <c r="D260" s="11"/>
      <c r="E260" s="11"/>
      <c r="F260" s="11"/>
      <c r="G260" s="11"/>
      <c r="H260" s="11"/>
      <c r="I260" s="11"/>
      <c r="J260" s="7">
        <v>0</v>
      </c>
      <c r="K260" s="7">
        <v>0</v>
      </c>
      <c r="L260" s="7">
        <v>7</v>
      </c>
      <c r="M260" s="7">
        <v>8</v>
      </c>
      <c r="N260" s="7">
        <v>1</v>
      </c>
      <c r="O260" s="7">
        <v>0</v>
      </c>
      <c r="P260" s="7">
        <v>0</v>
      </c>
      <c r="Q260" s="7">
        <v>0</v>
      </c>
    </row>
    <row r="261" spans="1:17" ht="14.4" x14ac:dyDescent="0.55000000000000004">
      <c r="A261" s="6"/>
      <c r="B261" s="1" t="s">
        <v>241</v>
      </c>
      <c r="C261" s="7">
        <v>26</v>
      </c>
      <c r="D261" s="7">
        <v>39</v>
      </c>
      <c r="E261" s="7">
        <v>22</v>
      </c>
      <c r="F261" s="7">
        <v>38</v>
      </c>
      <c r="G261" s="7">
        <v>28</v>
      </c>
      <c r="H261" s="7">
        <v>32</v>
      </c>
      <c r="I261" s="7">
        <f>32+1</f>
        <v>33</v>
      </c>
      <c r="J261" s="7">
        <v>28</v>
      </c>
      <c r="K261" s="7">
        <v>27</v>
      </c>
      <c r="L261" s="7">
        <v>23</v>
      </c>
      <c r="M261" s="7">
        <v>18</v>
      </c>
      <c r="N261" s="7">
        <v>17</v>
      </c>
      <c r="O261" s="7">
        <v>18</v>
      </c>
      <c r="P261" s="7">
        <v>21</v>
      </c>
      <c r="Q261" s="7">
        <v>0</v>
      </c>
    </row>
    <row r="262" spans="1:17" ht="14.4" x14ac:dyDescent="0.55000000000000004">
      <c r="A262" s="16"/>
      <c r="B262" s="42" t="s">
        <v>242</v>
      </c>
      <c r="C262" s="7" t="s">
        <v>20</v>
      </c>
      <c r="D262" s="7" t="s">
        <v>20</v>
      </c>
      <c r="E262" s="7" t="s">
        <v>20</v>
      </c>
      <c r="F262" s="7" t="s">
        <v>20</v>
      </c>
      <c r="G262" s="7" t="s">
        <v>20</v>
      </c>
      <c r="H262" s="7" t="s">
        <v>20</v>
      </c>
      <c r="I262" s="7" t="s">
        <v>20</v>
      </c>
      <c r="J262" s="7" t="s">
        <v>20</v>
      </c>
      <c r="K262" s="11">
        <v>2</v>
      </c>
      <c r="L262" s="7">
        <v>4</v>
      </c>
      <c r="M262" s="7">
        <v>7</v>
      </c>
      <c r="N262" s="7">
        <v>4</v>
      </c>
      <c r="O262" s="7">
        <v>2</v>
      </c>
      <c r="P262" s="7">
        <v>6</v>
      </c>
      <c r="Q262" s="7">
        <v>0</v>
      </c>
    </row>
    <row r="263" spans="1:17" ht="14.4" x14ac:dyDescent="0.55000000000000004">
      <c r="A263" s="16"/>
      <c r="B263" s="42" t="s">
        <v>243</v>
      </c>
      <c r="C263" s="11">
        <v>14</v>
      </c>
      <c r="D263" s="11">
        <v>14</v>
      </c>
      <c r="E263" s="11">
        <v>9</v>
      </c>
      <c r="F263" s="11">
        <v>15</v>
      </c>
      <c r="G263" s="11">
        <v>13</v>
      </c>
      <c r="H263" s="11">
        <v>8</v>
      </c>
      <c r="I263" s="11">
        <v>10</v>
      </c>
      <c r="J263" s="11">
        <v>10</v>
      </c>
      <c r="K263" s="11">
        <v>3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</row>
    <row r="264" spans="1:17" ht="12.75" customHeight="1" x14ac:dyDescent="0.55000000000000004">
      <c r="A264" s="16"/>
      <c r="B264" s="44" t="s">
        <v>244</v>
      </c>
      <c r="L264" s="7">
        <v>5</v>
      </c>
      <c r="M264" s="7">
        <v>3</v>
      </c>
      <c r="N264" s="7">
        <v>1</v>
      </c>
      <c r="O264" s="7">
        <v>0</v>
      </c>
      <c r="P264" s="7">
        <v>0</v>
      </c>
      <c r="Q264" s="7">
        <v>0</v>
      </c>
    </row>
    <row r="265" spans="1:17" ht="14.4" x14ac:dyDescent="0.55000000000000004">
      <c r="B265" s="16" t="s">
        <v>245</v>
      </c>
      <c r="C265" s="11" t="s">
        <v>20</v>
      </c>
      <c r="D265" s="11" t="s">
        <v>20</v>
      </c>
      <c r="E265" s="11" t="s">
        <v>20</v>
      </c>
      <c r="F265" s="11" t="s">
        <v>20</v>
      </c>
      <c r="G265" s="11" t="s">
        <v>20</v>
      </c>
      <c r="H265" s="11" t="s">
        <v>20</v>
      </c>
      <c r="I265" s="11" t="s">
        <v>20</v>
      </c>
      <c r="J265" s="11">
        <v>0</v>
      </c>
      <c r="K265" s="7">
        <v>3</v>
      </c>
      <c r="L265" s="7">
        <v>10</v>
      </c>
      <c r="M265" s="7">
        <v>10</v>
      </c>
      <c r="N265" s="7">
        <v>7</v>
      </c>
      <c r="O265" s="7">
        <v>9</v>
      </c>
      <c r="P265" s="7">
        <v>15</v>
      </c>
      <c r="Q265" s="7">
        <v>0</v>
      </c>
    </row>
    <row r="266" spans="1:17" ht="14.4" x14ac:dyDescent="0.55000000000000004">
      <c r="A266" s="16"/>
      <c r="B266" s="16" t="s">
        <v>246</v>
      </c>
      <c r="C266" s="11"/>
      <c r="D266" s="11"/>
      <c r="E266" s="11"/>
      <c r="F266" s="11"/>
      <c r="G266" s="11"/>
      <c r="H266" s="11"/>
      <c r="I266" s="11"/>
      <c r="J266" s="11"/>
      <c r="K266" s="7"/>
      <c r="O266" s="7">
        <v>1</v>
      </c>
      <c r="P266" s="7">
        <v>0</v>
      </c>
      <c r="Q266" s="7">
        <v>0</v>
      </c>
    </row>
    <row r="267" spans="1:17" ht="14.4" x14ac:dyDescent="0.55000000000000004">
      <c r="A267" s="16"/>
      <c r="B267" s="43" t="s">
        <v>245</v>
      </c>
      <c r="C267" s="11"/>
      <c r="D267" s="11"/>
      <c r="E267" s="11"/>
      <c r="F267" s="11"/>
      <c r="G267" s="11"/>
      <c r="H267" s="11"/>
      <c r="I267" s="11"/>
      <c r="J267" s="11"/>
      <c r="K267" s="7"/>
      <c r="O267" s="7">
        <v>1</v>
      </c>
      <c r="P267" s="7">
        <v>0</v>
      </c>
      <c r="Q267" s="7">
        <v>0</v>
      </c>
    </row>
    <row r="268" spans="1:17" ht="14.4" x14ac:dyDescent="0.55000000000000004">
      <c r="A268" s="16"/>
      <c r="B268" s="46" t="s">
        <v>247</v>
      </c>
      <c r="C268" s="11"/>
      <c r="D268" s="11"/>
      <c r="E268" s="11"/>
      <c r="F268" s="11"/>
      <c r="G268" s="11"/>
      <c r="H268" s="11"/>
      <c r="I268" s="11"/>
      <c r="J268" s="11"/>
      <c r="K268" s="7"/>
      <c r="Q268" s="7">
        <v>0</v>
      </c>
    </row>
    <row r="269" spans="1:17" ht="14.4" x14ac:dyDescent="0.55000000000000004">
      <c r="A269" s="16"/>
      <c r="B269" s="43" t="s">
        <v>248</v>
      </c>
      <c r="C269" s="11"/>
      <c r="D269" s="11"/>
      <c r="E269" s="11"/>
      <c r="F269" s="11"/>
      <c r="G269" s="11"/>
      <c r="H269" s="11"/>
      <c r="I269" s="11"/>
      <c r="J269" s="11"/>
      <c r="K269" s="7"/>
      <c r="P269" s="7">
        <v>7</v>
      </c>
      <c r="Q269" s="7">
        <v>0</v>
      </c>
    </row>
    <row r="270" spans="1:17" ht="14.4" x14ac:dyDescent="0.55000000000000004">
      <c r="A270" s="16"/>
      <c r="B270" s="16" t="s">
        <v>22</v>
      </c>
      <c r="C270" s="7">
        <v>5</v>
      </c>
      <c r="D270" s="7">
        <v>6</v>
      </c>
      <c r="E270" s="7">
        <v>7</v>
      </c>
      <c r="F270" s="7">
        <v>6</v>
      </c>
      <c r="G270" s="7">
        <v>2</v>
      </c>
      <c r="H270" s="7">
        <v>2</v>
      </c>
      <c r="I270" s="7">
        <v>15</v>
      </c>
      <c r="J270" s="7">
        <v>1</v>
      </c>
      <c r="K270" s="7">
        <v>1</v>
      </c>
      <c r="L270" s="7">
        <v>8</v>
      </c>
      <c r="M270" s="7">
        <v>5</v>
      </c>
      <c r="N270" s="7">
        <v>7</v>
      </c>
      <c r="O270" s="7">
        <v>6</v>
      </c>
      <c r="P270" s="7">
        <v>3</v>
      </c>
      <c r="Q270" s="7">
        <v>0</v>
      </c>
    </row>
    <row r="271" spans="1:17" ht="14.4" x14ac:dyDescent="0.55000000000000004">
      <c r="A271" s="16"/>
      <c r="B271" s="3" t="s">
        <v>53</v>
      </c>
      <c r="C271" s="10">
        <f t="shared" ref="C271:H271" si="31">SUM(C257)+C270+C261+C256</f>
        <v>49</v>
      </c>
      <c r="D271" s="10">
        <f t="shared" si="31"/>
        <v>66</v>
      </c>
      <c r="E271" s="10">
        <f t="shared" si="31"/>
        <v>74</v>
      </c>
      <c r="F271" s="10">
        <f t="shared" si="31"/>
        <v>79</v>
      </c>
      <c r="G271" s="10">
        <f t="shared" si="31"/>
        <v>78</v>
      </c>
      <c r="H271" s="10">
        <f t="shared" si="31"/>
        <v>85</v>
      </c>
      <c r="I271" s="10">
        <f>SUM(I257)+I270+I261+I256</f>
        <v>102</v>
      </c>
      <c r="J271" s="10">
        <f>SUM(J257)+J270+J261+J256+J259</f>
        <v>86</v>
      </c>
      <c r="K271" s="10">
        <f>SUM(K257)+K270+K261+K256+K259+K265</f>
        <v>93</v>
      </c>
      <c r="L271" s="10">
        <f>L256+L257+L259+L260+L261+L265+L270</f>
        <v>99</v>
      </c>
      <c r="M271" s="10">
        <f>M256+M257+M259+M260+M261+M265+M270</f>
        <v>85</v>
      </c>
      <c r="N271" s="10">
        <f>N256+N257+N259+N260+N261+N265+N270</f>
        <v>87</v>
      </c>
      <c r="O271" s="10">
        <f>O256+O257+O259+O260+O261+O265+O266+O270</f>
        <v>62</v>
      </c>
      <c r="P271" s="10">
        <f>P256+P257+P259+P260+P261+P265+P266+P270</f>
        <v>81</v>
      </c>
      <c r="Q271" s="10">
        <f>Q256+Q257+Q259+Q260+Q261+Q265+Q266+Q270</f>
        <v>0</v>
      </c>
    </row>
    <row r="272" spans="1:17" ht="14.4" x14ac:dyDescent="0.55000000000000004">
      <c r="A272" s="6" t="s">
        <v>54</v>
      </c>
      <c r="B272" s="16" t="s">
        <v>33</v>
      </c>
      <c r="C272" s="7">
        <v>14</v>
      </c>
      <c r="D272" s="7">
        <v>16</v>
      </c>
      <c r="E272" s="7">
        <v>15</v>
      </c>
      <c r="F272" s="7">
        <v>16</v>
      </c>
      <c r="G272" s="7">
        <v>17</v>
      </c>
      <c r="H272" s="7">
        <v>9</v>
      </c>
      <c r="I272" s="7">
        <v>11</v>
      </c>
      <c r="J272" s="7">
        <v>3</v>
      </c>
      <c r="K272" s="7">
        <v>6</v>
      </c>
      <c r="L272" s="7">
        <v>6</v>
      </c>
      <c r="M272" s="7">
        <v>7</v>
      </c>
      <c r="N272" s="7">
        <v>2</v>
      </c>
      <c r="O272" s="7">
        <v>3</v>
      </c>
      <c r="P272" s="7">
        <v>6</v>
      </c>
      <c r="Q272" s="7">
        <v>0</v>
      </c>
    </row>
    <row r="273" spans="1:17" ht="14.4" x14ac:dyDescent="0.55000000000000004">
      <c r="B273" s="16" t="s">
        <v>185</v>
      </c>
      <c r="C273" s="7">
        <v>4</v>
      </c>
      <c r="D273" s="7">
        <v>6</v>
      </c>
      <c r="E273" s="7">
        <v>5</v>
      </c>
      <c r="F273" s="7">
        <v>9</v>
      </c>
      <c r="G273" s="7">
        <v>3</v>
      </c>
      <c r="H273" s="7">
        <v>4</v>
      </c>
      <c r="I273" s="7">
        <v>4</v>
      </c>
      <c r="J273" s="7">
        <v>5</v>
      </c>
      <c r="K273" s="7">
        <v>2</v>
      </c>
      <c r="L273" s="7">
        <v>1</v>
      </c>
      <c r="M273" s="7">
        <v>3</v>
      </c>
      <c r="N273" s="7">
        <v>3</v>
      </c>
      <c r="O273" s="7">
        <v>1</v>
      </c>
      <c r="P273" s="7">
        <v>6</v>
      </c>
      <c r="Q273" s="7">
        <v>0</v>
      </c>
    </row>
    <row r="274" spans="1:17" ht="14.4" x14ac:dyDescent="0.55000000000000004">
      <c r="A274" s="6"/>
      <c r="B274" s="16" t="s">
        <v>248</v>
      </c>
      <c r="C274" s="7">
        <v>19</v>
      </c>
      <c r="D274" s="7">
        <v>19</v>
      </c>
      <c r="E274" s="7">
        <v>19</v>
      </c>
      <c r="F274" s="7">
        <v>12</v>
      </c>
      <c r="G274" s="7">
        <v>12</v>
      </c>
      <c r="H274" s="7">
        <v>10</v>
      </c>
      <c r="I274" s="7">
        <v>16</v>
      </c>
      <c r="J274" s="7">
        <v>15</v>
      </c>
      <c r="K274" s="7">
        <v>16</v>
      </c>
      <c r="L274" s="7">
        <v>12</v>
      </c>
      <c r="M274" s="7">
        <v>15</v>
      </c>
      <c r="N274" s="7">
        <v>13</v>
      </c>
      <c r="O274" s="7">
        <v>22</v>
      </c>
      <c r="P274" s="7">
        <v>20</v>
      </c>
      <c r="Q274" s="7">
        <v>0</v>
      </c>
    </row>
    <row r="275" spans="1:17" ht="14.4" x14ac:dyDescent="0.55000000000000004">
      <c r="B275" s="9" t="s">
        <v>61</v>
      </c>
      <c r="C275" s="10">
        <f>SUM(C272:C274)</f>
        <v>37</v>
      </c>
      <c r="D275" s="10">
        <f>SUM(D272:D274)</f>
        <v>41</v>
      </c>
      <c r="E275" s="10">
        <f t="shared" ref="E275:N275" si="32">SUM(E272:E274)</f>
        <v>39</v>
      </c>
      <c r="F275" s="10">
        <f t="shared" si="32"/>
        <v>37</v>
      </c>
      <c r="G275" s="10">
        <f t="shared" si="32"/>
        <v>32</v>
      </c>
      <c r="H275" s="10">
        <f t="shared" si="32"/>
        <v>23</v>
      </c>
      <c r="I275" s="10">
        <f t="shared" si="32"/>
        <v>31</v>
      </c>
      <c r="J275" s="10">
        <f t="shared" si="32"/>
        <v>23</v>
      </c>
      <c r="K275" s="10">
        <f t="shared" si="32"/>
        <v>24</v>
      </c>
      <c r="L275" s="10">
        <f t="shared" si="32"/>
        <v>19</v>
      </c>
      <c r="M275" s="10">
        <f t="shared" si="32"/>
        <v>25</v>
      </c>
      <c r="N275" s="10">
        <f t="shared" si="32"/>
        <v>18</v>
      </c>
      <c r="O275" s="10">
        <f>SUM(O272:O274)</f>
        <v>26</v>
      </c>
      <c r="P275" s="10">
        <f>SUM(P272:P274)</f>
        <v>32</v>
      </c>
      <c r="Q275" s="10">
        <f>SUM(Q272:Q274)</f>
        <v>0</v>
      </c>
    </row>
    <row r="276" spans="1:17" ht="14.4" x14ac:dyDescent="0.55000000000000004">
      <c r="B276" s="19" t="s">
        <v>249</v>
      </c>
      <c r="C276" s="20">
        <f t="shared" ref="C276:I276" si="33">C255+C271+C275</f>
        <v>91</v>
      </c>
      <c r="D276" s="20">
        <f t="shared" si="33"/>
        <v>120</v>
      </c>
      <c r="E276" s="20">
        <f t="shared" si="33"/>
        <v>119</v>
      </c>
      <c r="F276" s="20">
        <f t="shared" si="33"/>
        <v>123</v>
      </c>
      <c r="G276" s="20">
        <f t="shared" si="33"/>
        <v>114</v>
      </c>
      <c r="H276" s="20">
        <f t="shared" si="33"/>
        <v>119</v>
      </c>
      <c r="I276" s="20">
        <f t="shared" si="33"/>
        <v>138</v>
      </c>
      <c r="J276" s="20">
        <f t="shared" ref="J276:P276" si="34">J255+J271+J275</f>
        <v>119</v>
      </c>
      <c r="K276" s="20">
        <f t="shared" si="34"/>
        <v>132</v>
      </c>
      <c r="L276" s="20">
        <f t="shared" si="34"/>
        <v>130</v>
      </c>
      <c r="M276" s="20">
        <f t="shared" si="34"/>
        <v>124</v>
      </c>
      <c r="N276" s="20">
        <f t="shared" si="34"/>
        <v>127</v>
      </c>
      <c r="O276" s="20">
        <f t="shared" si="34"/>
        <v>99</v>
      </c>
      <c r="P276" s="20">
        <f t="shared" si="34"/>
        <v>127</v>
      </c>
      <c r="Q276" s="20">
        <f t="shared" ref="Q276" si="35">Q255+Q271+Q275</f>
        <v>0</v>
      </c>
    </row>
    <row r="277" spans="1:17" ht="14.4" x14ac:dyDescent="0.55000000000000004">
      <c r="A277" s="19" t="s">
        <v>250</v>
      </c>
      <c r="B277" s="8"/>
      <c r="C277" s="2"/>
      <c r="D277" s="2"/>
      <c r="E277" s="2"/>
      <c r="F277" s="2"/>
      <c r="G277" s="2"/>
      <c r="H277" s="2"/>
      <c r="I277" s="2"/>
      <c r="J277" s="2"/>
      <c r="K277" s="2"/>
    </row>
    <row r="278" spans="1:17" ht="14.4" x14ac:dyDescent="0.55000000000000004">
      <c r="A278" s="6" t="s">
        <v>17</v>
      </c>
      <c r="B278" s="1" t="s">
        <v>251</v>
      </c>
      <c r="C278" s="7">
        <v>1</v>
      </c>
      <c r="D278" s="7">
        <v>4</v>
      </c>
      <c r="E278" s="7">
        <v>2</v>
      </c>
      <c r="F278" s="7">
        <v>4</v>
      </c>
      <c r="G278" s="7">
        <v>2</v>
      </c>
      <c r="H278" s="7">
        <v>5</v>
      </c>
      <c r="I278" s="7">
        <v>2</v>
      </c>
      <c r="J278" s="7">
        <v>3</v>
      </c>
      <c r="K278" s="7">
        <v>5</v>
      </c>
      <c r="L278" s="7">
        <v>4</v>
      </c>
      <c r="M278" s="7">
        <v>3</v>
      </c>
      <c r="N278" s="7">
        <v>4</v>
      </c>
      <c r="O278" s="7">
        <v>1</v>
      </c>
      <c r="P278" s="7">
        <v>2</v>
      </c>
      <c r="Q278" s="7">
        <v>4</v>
      </c>
    </row>
    <row r="279" spans="1:17" ht="14.4" x14ac:dyDescent="0.55000000000000004">
      <c r="B279" s="42" t="s">
        <v>252</v>
      </c>
      <c r="C279" s="11">
        <v>1</v>
      </c>
      <c r="D279" s="11">
        <v>4</v>
      </c>
      <c r="E279" s="11">
        <v>2</v>
      </c>
      <c r="F279" s="11">
        <v>4</v>
      </c>
      <c r="G279" s="11">
        <v>2</v>
      </c>
      <c r="H279" s="11">
        <v>5</v>
      </c>
      <c r="I279" s="11">
        <v>2</v>
      </c>
      <c r="J279" s="11">
        <v>3</v>
      </c>
      <c r="K279" s="11">
        <v>5</v>
      </c>
      <c r="L279" s="7">
        <v>4</v>
      </c>
      <c r="M279" s="7">
        <v>3</v>
      </c>
      <c r="N279" s="7">
        <v>1</v>
      </c>
      <c r="O279" s="7">
        <v>1</v>
      </c>
      <c r="P279" s="7">
        <v>1</v>
      </c>
      <c r="Q279" s="7">
        <v>2</v>
      </c>
    </row>
    <row r="280" spans="1:17" ht="14.4" x14ac:dyDescent="0.55000000000000004">
      <c r="B280" s="36" t="s">
        <v>253</v>
      </c>
      <c r="C280" s="11"/>
      <c r="D280" s="11"/>
      <c r="E280" s="11"/>
      <c r="F280" s="11"/>
      <c r="G280" s="11"/>
      <c r="H280" s="11"/>
      <c r="I280" s="11"/>
      <c r="J280" s="7">
        <v>2</v>
      </c>
      <c r="K280" s="7">
        <v>0</v>
      </c>
      <c r="L280" s="7">
        <v>1</v>
      </c>
      <c r="N280" s="7">
        <v>1</v>
      </c>
      <c r="O280" s="7">
        <v>3</v>
      </c>
      <c r="P280" s="7">
        <v>2</v>
      </c>
      <c r="Q280" s="7">
        <v>1</v>
      </c>
    </row>
    <row r="281" spans="1:17" ht="14.4" x14ac:dyDescent="0.55000000000000004">
      <c r="B281" s="9" t="s">
        <v>24</v>
      </c>
      <c r="C281" s="10">
        <f>C278</f>
        <v>1</v>
      </c>
      <c r="D281" s="10">
        <f t="shared" ref="D281:H281" si="36">D278</f>
        <v>4</v>
      </c>
      <c r="E281" s="10">
        <f t="shared" si="36"/>
        <v>2</v>
      </c>
      <c r="F281" s="10">
        <f t="shared" si="36"/>
        <v>4</v>
      </c>
      <c r="G281" s="10">
        <f t="shared" si="36"/>
        <v>2</v>
      </c>
      <c r="H281" s="10">
        <f t="shared" si="36"/>
        <v>5</v>
      </c>
      <c r="I281" s="10">
        <f>I278</f>
        <v>2</v>
      </c>
      <c r="J281" s="10">
        <f t="shared" ref="J281:P281" si="37">J278+J280</f>
        <v>5</v>
      </c>
      <c r="K281" s="10">
        <f t="shared" si="37"/>
        <v>5</v>
      </c>
      <c r="L281" s="10">
        <f t="shared" si="37"/>
        <v>5</v>
      </c>
      <c r="M281" s="10">
        <f t="shared" si="37"/>
        <v>3</v>
      </c>
      <c r="N281" s="10">
        <f t="shared" si="37"/>
        <v>5</v>
      </c>
      <c r="O281" s="10">
        <f t="shared" si="37"/>
        <v>4</v>
      </c>
      <c r="P281" s="10">
        <f t="shared" si="37"/>
        <v>4</v>
      </c>
      <c r="Q281" s="10">
        <f t="shared" ref="Q281" si="38">Q278+Q280</f>
        <v>5</v>
      </c>
    </row>
    <row r="282" spans="1:17" ht="14.4" x14ac:dyDescent="0.55000000000000004">
      <c r="A282" s="8" t="s">
        <v>25</v>
      </c>
      <c r="B282" s="1" t="s">
        <v>251</v>
      </c>
      <c r="C282" s="7">
        <v>6</v>
      </c>
      <c r="D282" s="7">
        <v>2</v>
      </c>
      <c r="E282" s="7">
        <v>6</v>
      </c>
      <c r="F282" s="7">
        <v>7</v>
      </c>
      <c r="G282" s="7">
        <v>13</v>
      </c>
      <c r="H282" s="7">
        <v>4</v>
      </c>
      <c r="I282" s="7">
        <v>9</v>
      </c>
      <c r="J282" s="7">
        <v>7</v>
      </c>
      <c r="K282" s="7">
        <v>8</v>
      </c>
      <c r="L282" s="7">
        <v>9</v>
      </c>
      <c r="M282" s="7">
        <v>7</v>
      </c>
      <c r="N282" s="7">
        <v>15</v>
      </c>
      <c r="O282" s="7">
        <v>12</v>
      </c>
      <c r="P282" s="7">
        <v>2</v>
      </c>
      <c r="Q282" s="7">
        <v>8</v>
      </c>
    </row>
    <row r="283" spans="1:17" ht="14.4" x14ac:dyDescent="0.55000000000000004">
      <c r="B283" s="42" t="s">
        <v>254</v>
      </c>
      <c r="E283" s="7"/>
      <c r="G283" s="7"/>
      <c r="H283" s="7"/>
      <c r="I283" s="7"/>
      <c r="K283" s="11">
        <v>2</v>
      </c>
      <c r="L283" s="7">
        <v>4</v>
      </c>
      <c r="M283" s="7">
        <v>1</v>
      </c>
      <c r="N283" s="7">
        <v>4</v>
      </c>
      <c r="O283" s="7">
        <v>3</v>
      </c>
      <c r="P283" s="7">
        <v>1</v>
      </c>
      <c r="Q283" s="7">
        <v>1</v>
      </c>
    </row>
    <row r="284" spans="1:17" ht="14.4" x14ac:dyDescent="0.55000000000000004">
      <c r="B284" s="36" t="s">
        <v>253</v>
      </c>
      <c r="C284" s="7">
        <v>0</v>
      </c>
      <c r="D284" s="7">
        <v>2</v>
      </c>
      <c r="E284" s="7">
        <v>1</v>
      </c>
      <c r="F284" s="7">
        <v>1</v>
      </c>
      <c r="G284" s="7">
        <v>1</v>
      </c>
      <c r="H284" s="7">
        <v>2</v>
      </c>
      <c r="I284" s="7">
        <v>1</v>
      </c>
      <c r="J284" s="7">
        <v>2</v>
      </c>
      <c r="K284" s="7">
        <v>0</v>
      </c>
      <c r="L284" s="7">
        <v>2</v>
      </c>
      <c r="M284" s="7">
        <v>0</v>
      </c>
      <c r="N284" s="7">
        <v>8</v>
      </c>
      <c r="O284" s="7">
        <v>2</v>
      </c>
      <c r="P284" s="7">
        <v>1</v>
      </c>
      <c r="Q284" s="7">
        <v>3</v>
      </c>
    </row>
    <row r="285" spans="1:17" ht="14.4" x14ac:dyDescent="0.55000000000000004">
      <c r="B285" s="36" t="s">
        <v>255</v>
      </c>
      <c r="E285" s="7"/>
      <c r="G285" s="7"/>
      <c r="H285" s="7"/>
      <c r="I285" s="7"/>
      <c r="K285" s="7"/>
      <c r="L285" s="7">
        <v>7</v>
      </c>
      <c r="M285" s="7">
        <v>6</v>
      </c>
      <c r="N285" s="7">
        <v>9</v>
      </c>
      <c r="O285" s="7">
        <v>9</v>
      </c>
      <c r="P285" s="7">
        <v>9</v>
      </c>
      <c r="Q285" s="7">
        <v>14</v>
      </c>
    </row>
    <row r="286" spans="1:17" ht="14.4" x14ac:dyDescent="0.55000000000000004">
      <c r="B286" s="9" t="s">
        <v>53</v>
      </c>
      <c r="C286" s="10">
        <f t="shared" ref="C286:I286" si="39">SUM(C282:C284)</f>
        <v>6</v>
      </c>
      <c r="D286" s="10">
        <f t="shared" si="39"/>
        <v>4</v>
      </c>
      <c r="E286" s="10">
        <f t="shared" si="39"/>
        <v>7</v>
      </c>
      <c r="F286" s="10">
        <f t="shared" si="39"/>
        <v>8</v>
      </c>
      <c r="G286" s="10">
        <f t="shared" si="39"/>
        <v>14</v>
      </c>
      <c r="H286" s="10">
        <f t="shared" si="39"/>
        <v>6</v>
      </c>
      <c r="I286" s="10">
        <f t="shared" si="39"/>
        <v>10</v>
      </c>
      <c r="J286" s="10">
        <f>SUM(J282:J284)</f>
        <v>9</v>
      </c>
      <c r="K286" s="10">
        <f>K282+K284</f>
        <v>8</v>
      </c>
      <c r="L286" s="10">
        <f t="shared" ref="L286:Q286" si="40">L282+L284+L285</f>
        <v>18</v>
      </c>
      <c r="M286" s="10">
        <f t="shared" si="40"/>
        <v>13</v>
      </c>
      <c r="N286" s="10">
        <f t="shared" si="40"/>
        <v>32</v>
      </c>
      <c r="O286" s="10">
        <f t="shared" si="40"/>
        <v>23</v>
      </c>
      <c r="P286" s="10">
        <f t="shared" si="40"/>
        <v>12</v>
      </c>
      <c r="Q286" s="10">
        <f t="shared" si="40"/>
        <v>25</v>
      </c>
    </row>
    <row r="287" spans="1:17" ht="19.5" customHeight="1" x14ac:dyDescent="0.55000000000000004">
      <c r="A287" s="6" t="s">
        <v>54</v>
      </c>
      <c r="B287" s="37" t="s">
        <v>256</v>
      </c>
      <c r="C287" s="2"/>
      <c r="D287" s="2"/>
      <c r="E287" s="2"/>
      <c r="F287" s="2"/>
      <c r="G287" s="2"/>
      <c r="H287" s="2"/>
      <c r="I287" s="2"/>
      <c r="J287" s="7">
        <v>1</v>
      </c>
      <c r="K287" s="7">
        <v>0</v>
      </c>
      <c r="L287" s="7">
        <v>3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</row>
    <row r="288" spans="1:17" ht="14.4" x14ac:dyDescent="0.55000000000000004">
      <c r="B288" s="37" t="s">
        <v>257</v>
      </c>
      <c r="C288" s="2"/>
      <c r="D288" s="2"/>
      <c r="E288" s="2"/>
      <c r="F288" s="2"/>
      <c r="G288" s="2"/>
      <c r="H288" s="2"/>
      <c r="I288" s="2"/>
      <c r="K288" s="7"/>
      <c r="L288" s="7">
        <v>1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</row>
    <row r="289" spans="1:17" ht="14.4" x14ac:dyDescent="0.55000000000000004">
      <c r="A289" s="6"/>
      <c r="B289" s="9" t="s">
        <v>61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f>SUM(J287)</f>
        <v>1</v>
      </c>
      <c r="K289" s="10">
        <f>SUM(K287)</f>
        <v>0</v>
      </c>
      <c r="L289" s="10">
        <f>SUM(L287:L288)</f>
        <v>4</v>
      </c>
      <c r="M289" s="10">
        <f>SUM(M287:M288)</f>
        <v>0</v>
      </c>
      <c r="N289" s="10">
        <v>0</v>
      </c>
      <c r="O289" s="10">
        <f>SUM(O287:O288)</f>
        <v>0</v>
      </c>
      <c r="P289" s="10">
        <f>SUM(P287:P288)</f>
        <v>0</v>
      </c>
      <c r="Q289" s="10">
        <f>SUM(Q287:Q288)</f>
        <v>0</v>
      </c>
    </row>
    <row r="290" spans="1:17" ht="14.4" x14ac:dyDescent="0.55000000000000004">
      <c r="A290" s="6"/>
      <c r="B290" s="8" t="s">
        <v>258</v>
      </c>
      <c r="C290" s="2">
        <f t="shared" ref="C290:I290" si="41">C286+C281</f>
        <v>7</v>
      </c>
      <c r="D290" s="2">
        <f t="shared" si="41"/>
        <v>8</v>
      </c>
      <c r="E290" s="2">
        <f t="shared" si="41"/>
        <v>9</v>
      </c>
      <c r="F290" s="2">
        <f t="shared" si="41"/>
        <v>12</v>
      </c>
      <c r="G290" s="2">
        <f t="shared" si="41"/>
        <v>16</v>
      </c>
      <c r="H290" s="2">
        <f t="shared" si="41"/>
        <v>11</v>
      </c>
      <c r="I290" s="2">
        <f t="shared" si="41"/>
        <v>12</v>
      </c>
      <c r="J290" s="2">
        <f t="shared" ref="J290:P290" si="42">J289+J286+J281</f>
        <v>15</v>
      </c>
      <c r="K290" s="2">
        <f t="shared" si="42"/>
        <v>13</v>
      </c>
      <c r="L290" s="2">
        <f t="shared" si="42"/>
        <v>27</v>
      </c>
      <c r="M290" s="2">
        <f t="shared" si="42"/>
        <v>16</v>
      </c>
      <c r="N290" s="2">
        <f t="shared" si="42"/>
        <v>37</v>
      </c>
      <c r="O290" s="2">
        <f t="shared" si="42"/>
        <v>27</v>
      </c>
      <c r="P290" s="2">
        <f t="shared" si="42"/>
        <v>16</v>
      </c>
      <c r="Q290" s="2">
        <f t="shared" ref="Q290" si="43">Q289+Q286+Q281</f>
        <v>30</v>
      </c>
    </row>
    <row r="291" spans="1:17" ht="14.4" x14ac:dyDescent="0.55000000000000004">
      <c r="A291" s="34" t="s">
        <v>259</v>
      </c>
      <c r="E291" s="7"/>
      <c r="G291" s="7"/>
      <c r="H291" s="7"/>
      <c r="I291" s="7"/>
      <c r="K291" s="7"/>
    </row>
    <row r="292" spans="1:17" ht="14.4" x14ac:dyDescent="0.55000000000000004">
      <c r="B292" s="1" t="s">
        <v>260</v>
      </c>
      <c r="E292" s="7"/>
      <c r="G292" s="7"/>
      <c r="H292" s="7"/>
      <c r="I292" s="7"/>
      <c r="K292" s="7"/>
      <c r="O292" s="7">
        <v>2</v>
      </c>
      <c r="P292" s="7">
        <f>P53</f>
        <v>1</v>
      </c>
      <c r="Q292" s="7">
        <f>Q53</f>
        <v>0</v>
      </c>
    </row>
    <row r="293" spans="1:17" ht="14.4" x14ac:dyDescent="0.55000000000000004">
      <c r="A293" s="19"/>
      <c r="B293" s="1" t="s">
        <v>261</v>
      </c>
      <c r="C293" s="7">
        <f t="shared" ref="C293:O293" si="44">C54</f>
        <v>2</v>
      </c>
      <c r="D293" s="7">
        <f t="shared" si="44"/>
        <v>3</v>
      </c>
      <c r="E293" s="7">
        <f t="shared" si="44"/>
        <v>4</v>
      </c>
      <c r="F293" s="7">
        <f t="shared" si="44"/>
        <v>3</v>
      </c>
      <c r="G293" s="7">
        <f t="shared" si="44"/>
        <v>1</v>
      </c>
      <c r="H293" s="7">
        <f t="shared" si="44"/>
        <v>6</v>
      </c>
      <c r="I293" s="7">
        <f t="shared" si="44"/>
        <v>2</v>
      </c>
      <c r="J293" s="7">
        <f t="shared" si="44"/>
        <v>5</v>
      </c>
      <c r="K293" s="7">
        <f t="shared" si="44"/>
        <v>5</v>
      </c>
      <c r="L293" s="7">
        <f t="shared" si="44"/>
        <v>6</v>
      </c>
      <c r="M293" s="7">
        <f t="shared" si="44"/>
        <v>2</v>
      </c>
      <c r="N293" s="7">
        <f t="shared" si="44"/>
        <v>3</v>
      </c>
      <c r="O293" s="7">
        <f t="shared" si="44"/>
        <v>6</v>
      </c>
      <c r="P293" s="7">
        <f>P54</f>
        <v>9</v>
      </c>
      <c r="Q293" s="7">
        <f>Q54</f>
        <v>5</v>
      </c>
    </row>
    <row r="294" spans="1:17" ht="14.4" x14ac:dyDescent="0.55000000000000004">
      <c r="A294" s="19"/>
      <c r="B294" s="1" t="s">
        <v>262</v>
      </c>
      <c r="E294" s="7"/>
      <c r="G294" s="7">
        <v>0</v>
      </c>
      <c r="H294" s="7">
        <v>0</v>
      </c>
      <c r="I294" s="7">
        <v>1</v>
      </c>
      <c r="J294" s="7">
        <v>0</v>
      </c>
      <c r="K294" s="7">
        <v>0</v>
      </c>
      <c r="L294" s="7">
        <v>0</v>
      </c>
      <c r="M294" s="7">
        <v>1</v>
      </c>
      <c r="N294" s="7">
        <f>N55</f>
        <v>2</v>
      </c>
      <c r="O294" s="7">
        <f>O57</f>
        <v>0</v>
      </c>
      <c r="P294" s="7">
        <f>P57</f>
        <v>0</v>
      </c>
      <c r="Q294" s="7">
        <f>Q57</f>
        <v>0</v>
      </c>
    </row>
    <row r="295" spans="1:17" ht="14.4" x14ac:dyDescent="0.55000000000000004">
      <c r="A295" s="19"/>
      <c r="B295" s="1" t="s">
        <v>263</v>
      </c>
      <c r="E295" s="7"/>
      <c r="G295" s="7"/>
      <c r="H295" s="7"/>
      <c r="I295" s="7">
        <v>1</v>
      </c>
      <c r="J295" s="7">
        <v>1</v>
      </c>
      <c r="K295" s="7">
        <v>1</v>
      </c>
      <c r="L295" s="7">
        <v>1</v>
      </c>
      <c r="M295" s="7">
        <v>4</v>
      </c>
      <c r="N295" s="7">
        <f>N220</f>
        <v>4</v>
      </c>
      <c r="O295" s="7">
        <f>O220</f>
        <v>9</v>
      </c>
      <c r="P295" s="7">
        <f>P220</f>
        <v>7</v>
      </c>
      <c r="Q295" s="7">
        <f>Q220</f>
        <v>6</v>
      </c>
    </row>
    <row r="296" spans="1:17" ht="14.4" x14ac:dyDescent="0.55000000000000004">
      <c r="A296" s="19"/>
      <c r="B296" s="1" t="s">
        <v>264</v>
      </c>
      <c r="C296" s="7">
        <f t="shared" ref="C296:P296" si="45">C58</f>
        <v>2</v>
      </c>
      <c r="D296" s="7">
        <f t="shared" si="45"/>
        <v>2</v>
      </c>
      <c r="E296" s="7">
        <f t="shared" si="45"/>
        <v>4</v>
      </c>
      <c r="F296" s="7">
        <f t="shared" si="45"/>
        <v>5</v>
      </c>
      <c r="G296" s="7">
        <f t="shared" si="45"/>
        <v>1</v>
      </c>
      <c r="H296" s="7">
        <f t="shared" si="45"/>
        <v>4</v>
      </c>
      <c r="I296" s="7">
        <f t="shared" si="45"/>
        <v>4</v>
      </c>
      <c r="J296" s="7">
        <f t="shared" si="45"/>
        <v>2</v>
      </c>
      <c r="K296" s="7">
        <f t="shared" si="45"/>
        <v>2</v>
      </c>
      <c r="L296" s="7">
        <f t="shared" si="45"/>
        <v>6</v>
      </c>
      <c r="M296" s="7">
        <f t="shared" si="45"/>
        <v>4</v>
      </c>
      <c r="N296" s="7">
        <f t="shared" si="45"/>
        <v>1</v>
      </c>
      <c r="O296" s="7">
        <f t="shared" si="45"/>
        <v>1</v>
      </c>
      <c r="P296" s="7">
        <f t="shared" si="45"/>
        <v>5</v>
      </c>
      <c r="Q296" s="7">
        <f>Q58</f>
        <v>4</v>
      </c>
    </row>
    <row r="297" spans="1:17" ht="14.4" x14ac:dyDescent="0.55000000000000004">
      <c r="A297" s="19"/>
      <c r="B297" s="1" t="s">
        <v>265</v>
      </c>
      <c r="C297" s="7">
        <f>C5</f>
        <v>8</v>
      </c>
      <c r="D297" s="7">
        <f>D5</f>
        <v>4</v>
      </c>
      <c r="E297" s="7">
        <f>E5</f>
        <v>9</v>
      </c>
      <c r="F297" s="7">
        <f>F5</f>
        <v>8</v>
      </c>
      <c r="G297" s="7">
        <f>G5</f>
        <v>6</v>
      </c>
      <c r="H297" s="7">
        <f>H5</f>
        <v>11</v>
      </c>
      <c r="I297" s="7">
        <f>I5</f>
        <v>5</v>
      </c>
      <c r="J297" s="7">
        <f>J5</f>
        <v>6</v>
      </c>
      <c r="K297" s="7">
        <f>K5</f>
        <v>9</v>
      </c>
      <c r="L297" s="7">
        <f>L5</f>
        <v>7</v>
      </c>
      <c r="M297" s="7">
        <f>M5</f>
        <v>14</v>
      </c>
      <c r="N297" s="7">
        <f>N5</f>
        <v>4</v>
      </c>
      <c r="O297" s="7">
        <f>O5</f>
        <v>5</v>
      </c>
      <c r="P297" s="7">
        <f>P5</f>
        <v>7</v>
      </c>
      <c r="Q297" s="7">
        <f>Q5</f>
        <v>7</v>
      </c>
    </row>
    <row r="298" spans="1:17" ht="14.4" x14ac:dyDescent="0.55000000000000004">
      <c r="A298" s="8"/>
      <c r="B298" s="1" t="s">
        <v>266</v>
      </c>
      <c r="C298" s="7">
        <f t="shared" ref="C298:P298" si="46">C65</f>
        <v>1</v>
      </c>
      <c r="D298" s="7">
        <f t="shared" si="46"/>
        <v>1</v>
      </c>
      <c r="E298" s="7">
        <f t="shared" si="46"/>
        <v>7</v>
      </c>
      <c r="F298" s="7">
        <f t="shared" si="46"/>
        <v>0</v>
      </c>
      <c r="G298" s="7">
        <f t="shared" si="46"/>
        <v>4</v>
      </c>
      <c r="H298" s="7">
        <f t="shared" si="46"/>
        <v>2</v>
      </c>
      <c r="I298" s="7">
        <f t="shared" si="46"/>
        <v>4</v>
      </c>
      <c r="J298" s="7">
        <f t="shared" si="46"/>
        <v>7</v>
      </c>
      <c r="K298" s="7">
        <f t="shared" si="46"/>
        <v>7</v>
      </c>
      <c r="L298" s="7">
        <f t="shared" si="46"/>
        <v>4</v>
      </c>
      <c r="M298" s="7">
        <f t="shared" si="46"/>
        <v>9</v>
      </c>
      <c r="N298" s="7">
        <f t="shared" si="46"/>
        <v>7</v>
      </c>
      <c r="O298" s="7">
        <f t="shared" si="46"/>
        <v>4</v>
      </c>
      <c r="P298" s="7">
        <f t="shared" si="46"/>
        <v>4</v>
      </c>
      <c r="Q298" s="7">
        <f t="shared" ref="Q298" si="47">Q65</f>
        <v>6</v>
      </c>
    </row>
    <row r="299" spans="1:17" ht="14.4" x14ac:dyDescent="0.55000000000000004">
      <c r="B299" s="1" t="s">
        <v>267</v>
      </c>
      <c r="E299" s="7"/>
      <c r="G299" s="7"/>
      <c r="H299" s="7"/>
      <c r="I299" s="7"/>
      <c r="J299" s="7">
        <f t="shared" ref="J299:P299" si="48">J66</f>
        <v>0</v>
      </c>
      <c r="K299" s="7">
        <f t="shared" si="48"/>
        <v>0</v>
      </c>
      <c r="L299" s="7">
        <f t="shared" si="48"/>
        <v>0</v>
      </c>
      <c r="M299" s="7">
        <f t="shared" si="48"/>
        <v>0</v>
      </c>
      <c r="N299" s="7">
        <f t="shared" si="48"/>
        <v>0</v>
      </c>
      <c r="O299" s="7">
        <f t="shared" si="48"/>
        <v>1</v>
      </c>
      <c r="P299" s="7">
        <f t="shared" si="48"/>
        <v>0</v>
      </c>
      <c r="Q299" s="7">
        <f t="shared" ref="Q299" si="49">Q66</f>
        <v>4</v>
      </c>
    </row>
    <row r="300" spans="1:17" ht="14.4" x14ac:dyDescent="0.55000000000000004">
      <c r="B300" s="1" t="s">
        <v>268</v>
      </c>
      <c r="E300" s="7"/>
      <c r="G300" s="7"/>
      <c r="H300" s="7"/>
      <c r="I300" s="7"/>
      <c r="J300" s="7">
        <f t="shared" ref="J300:P300" si="50">J85</f>
        <v>0</v>
      </c>
      <c r="K300" s="7">
        <f t="shared" si="50"/>
        <v>4</v>
      </c>
      <c r="L300" s="7">
        <f t="shared" si="50"/>
        <v>6</v>
      </c>
      <c r="M300" s="7">
        <f t="shared" si="50"/>
        <v>5</v>
      </c>
      <c r="N300" s="7">
        <f t="shared" si="50"/>
        <v>7</v>
      </c>
      <c r="O300" s="7">
        <f t="shared" si="50"/>
        <v>8</v>
      </c>
      <c r="P300" s="7">
        <f t="shared" si="50"/>
        <v>9</v>
      </c>
      <c r="Q300" s="7">
        <f t="shared" ref="Q300" si="51">Q85</f>
        <v>8</v>
      </c>
    </row>
    <row r="301" spans="1:17" ht="14.4" x14ac:dyDescent="0.55000000000000004">
      <c r="B301" s="1" t="s">
        <v>269</v>
      </c>
      <c r="E301" s="7"/>
      <c r="G301" s="7"/>
      <c r="H301" s="7"/>
      <c r="I301" s="7"/>
      <c r="J301" s="7">
        <v>1</v>
      </c>
      <c r="K301" s="7">
        <v>1</v>
      </c>
      <c r="L301" s="7">
        <v>5</v>
      </c>
      <c r="M301" s="7">
        <v>2</v>
      </c>
      <c r="N301" s="7">
        <f>N6</f>
        <v>4</v>
      </c>
      <c r="O301" s="7">
        <f>O6</f>
        <v>6</v>
      </c>
      <c r="P301" s="7">
        <f>P6</f>
        <v>1</v>
      </c>
      <c r="Q301" s="7">
        <f>Q6</f>
        <v>2</v>
      </c>
    </row>
    <row r="302" spans="1:17" ht="14.4" x14ac:dyDescent="0.55000000000000004">
      <c r="B302" s="46" t="s">
        <v>94</v>
      </c>
      <c r="E302" s="7"/>
      <c r="G302" s="7"/>
      <c r="H302" s="7"/>
      <c r="I302" s="7"/>
      <c r="J302" s="7">
        <f t="shared" ref="J302:P302" si="52">J88</f>
        <v>0</v>
      </c>
      <c r="K302" s="7">
        <f t="shared" si="52"/>
        <v>0</v>
      </c>
      <c r="L302" s="7">
        <f t="shared" si="52"/>
        <v>0</v>
      </c>
      <c r="M302" s="7">
        <f t="shared" si="52"/>
        <v>0</v>
      </c>
      <c r="N302" s="7">
        <f t="shared" si="52"/>
        <v>0</v>
      </c>
      <c r="O302" s="7">
        <f t="shared" si="52"/>
        <v>3</v>
      </c>
      <c r="P302" s="7">
        <f t="shared" si="52"/>
        <v>2</v>
      </c>
      <c r="Q302" s="7">
        <f t="shared" ref="Q302" si="53">Q88</f>
        <v>2</v>
      </c>
    </row>
    <row r="303" spans="1:17" ht="14.4" x14ac:dyDescent="0.55000000000000004">
      <c r="B303" s="46" t="s">
        <v>270</v>
      </c>
      <c r="E303" s="7"/>
      <c r="G303" s="7"/>
      <c r="H303" s="7"/>
      <c r="I303" s="7"/>
      <c r="J303" s="7">
        <f t="shared" ref="J303:P303" si="54">J92</f>
        <v>2</v>
      </c>
      <c r="K303" s="7">
        <f t="shared" si="54"/>
        <v>4</v>
      </c>
      <c r="L303" s="7">
        <f t="shared" si="54"/>
        <v>2</v>
      </c>
      <c r="M303" s="7">
        <f t="shared" si="54"/>
        <v>0</v>
      </c>
      <c r="N303" s="7">
        <f t="shared" si="54"/>
        <v>0</v>
      </c>
      <c r="O303" s="7">
        <f t="shared" si="54"/>
        <v>1</v>
      </c>
      <c r="P303" s="7">
        <f t="shared" si="54"/>
        <v>0</v>
      </c>
      <c r="Q303" s="7">
        <f t="shared" ref="Q303" si="55">Q92</f>
        <v>1</v>
      </c>
    </row>
    <row r="304" spans="1:17" ht="14.4" x14ac:dyDescent="0.55000000000000004">
      <c r="B304" s="16" t="s">
        <v>271</v>
      </c>
      <c r="C304" s="14">
        <f>C101</f>
        <v>9</v>
      </c>
      <c r="D304" s="14">
        <f>D101</f>
        <v>11</v>
      </c>
      <c r="E304" s="7">
        <f t="shared" ref="E304:M304" si="56">E92</f>
        <v>12</v>
      </c>
      <c r="F304" s="7">
        <f t="shared" si="56"/>
        <v>12</v>
      </c>
      <c r="G304" s="7">
        <f t="shared" si="56"/>
        <v>10</v>
      </c>
      <c r="H304" s="7">
        <f t="shared" si="56"/>
        <v>11</v>
      </c>
      <c r="I304" s="7">
        <f t="shared" si="56"/>
        <v>9</v>
      </c>
      <c r="J304" s="7">
        <f t="shared" si="56"/>
        <v>2</v>
      </c>
      <c r="K304" s="7">
        <f t="shared" si="56"/>
        <v>4</v>
      </c>
      <c r="L304" s="7">
        <f t="shared" si="56"/>
        <v>2</v>
      </c>
      <c r="M304" s="7">
        <f t="shared" si="56"/>
        <v>0</v>
      </c>
      <c r="N304" s="7">
        <f t="shared" ref="N304:P305" si="57">N97</f>
        <v>0</v>
      </c>
      <c r="O304" s="7">
        <f t="shared" si="57"/>
        <v>0</v>
      </c>
      <c r="P304" s="7">
        <f t="shared" si="57"/>
        <v>0</v>
      </c>
      <c r="Q304" s="7">
        <f>Q97</f>
        <v>2</v>
      </c>
    </row>
    <row r="305" spans="1:17" ht="18" customHeight="1" x14ac:dyDescent="0.55000000000000004">
      <c r="A305" s="16"/>
      <c r="B305" s="37" t="s">
        <v>104</v>
      </c>
      <c r="E305" s="7"/>
      <c r="G305" s="7"/>
      <c r="H305" s="7"/>
      <c r="I305" s="7"/>
      <c r="J305" s="7">
        <v>3</v>
      </c>
      <c r="K305" s="7">
        <v>2</v>
      </c>
      <c r="L305" s="7">
        <v>2</v>
      </c>
      <c r="M305" s="7">
        <v>3</v>
      </c>
      <c r="N305" s="7">
        <f t="shared" si="57"/>
        <v>11</v>
      </c>
      <c r="O305" s="7">
        <f t="shared" si="57"/>
        <v>11</v>
      </c>
      <c r="P305" s="7">
        <f t="shared" si="57"/>
        <v>5</v>
      </c>
      <c r="Q305" s="7">
        <f t="shared" ref="Q305" si="58">Q98</f>
        <v>1</v>
      </c>
    </row>
    <row r="306" spans="1:17" ht="14.4" x14ac:dyDescent="0.55000000000000004">
      <c r="B306" s="1" t="s">
        <v>272</v>
      </c>
      <c r="C306" s="7">
        <f t="shared" ref="C306:P306" si="59">C278</f>
        <v>1</v>
      </c>
      <c r="D306" s="7">
        <f t="shared" si="59"/>
        <v>4</v>
      </c>
      <c r="E306" s="7">
        <f t="shared" si="59"/>
        <v>2</v>
      </c>
      <c r="F306" s="7">
        <f t="shared" si="59"/>
        <v>4</v>
      </c>
      <c r="G306" s="7">
        <f t="shared" si="59"/>
        <v>2</v>
      </c>
      <c r="H306" s="7">
        <f t="shared" si="59"/>
        <v>5</v>
      </c>
      <c r="I306" s="7">
        <f t="shared" si="59"/>
        <v>2</v>
      </c>
      <c r="J306" s="7">
        <f t="shared" si="59"/>
        <v>3</v>
      </c>
      <c r="K306" s="7">
        <f t="shared" si="59"/>
        <v>5</v>
      </c>
      <c r="L306" s="7">
        <f t="shared" si="59"/>
        <v>4</v>
      </c>
      <c r="M306" s="7">
        <f t="shared" si="59"/>
        <v>3</v>
      </c>
      <c r="N306" s="7">
        <f t="shared" si="59"/>
        <v>4</v>
      </c>
      <c r="O306" s="7">
        <f t="shared" si="59"/>
        <v>1</v>
      </c>
      <c r="P306" s="7">
        <f t="shared" si="59"/>
        <v>2</v>
      </c>
      <c r="Q306" s="7">
        <f t="shared" ref="Q306" si="60">Q278</f>
        <v>4</v>
      </c>
    </row>
    <row r="307" spans="1:17" ht="14.4" x14ac:dyDescent="0.55000000000000004">
      <c r="A307" s="8"/>
      <c r="B307" s="16" t="s">
        <v>184</v>
      </c>
      <c r="C307" s="14"/>
      <c r="D307" s="14"/>
      <c r="E307" s="14"/>
      <c r="F307" s="14"/>
      <c r="G307" s="14"/>
      <c r="H307" s="14">
        <v>0</v>
      </c>
      <c r="I307" s="14">
        <v>0</v>
      </c>
      <c r="J307" s="7">
        <v>0</v>
      </c>
      <c r="K307" s="7">
        <v>0</v>
      </c>
      <c r="L307" s="7">
        <v>2</v>
      </c>
      <c r="M307" s="7">
        <v>2</v>
      </c>
      <c r="N307" s="7">
        <f>N188</f>
        <v>0</v>
      </c>
      <c r="O307" s="7">
        <f>O188</f>
        <v>2</v>
      </c>
      <c r="P307" s="7">
        <f>P188</f>
        <v>3</v>
      </c>
      <c r="Q307" s="7">
        <f>Q188</f>
        <v>0</v>
      </c>
    </row>
    <row r="308" spans="1:17" ht="14.4" x14ac:dyDescent="0.55000000000000004">
      <c r="A308" s="6"/>
      <c r="B308" s="1" t="s">
        <v>273</v>
      </c>
      <c r="C308" s="7">
        <f t="shared" ref="C308:P308" si="61">C252</f>
        <v>3</v>
      </c>
      <c r="D308" s="7">
        <f t="shared" si="61"/>
        <v>6</v>
      </c>
      <c r="E308" s="7">
        <f t="shared" si="61"/>
        <v>3</v>
      </c>
      <c r="F308" s="7">
        <f t="shared" si="61"/>
        <v>2</v>
      </c>
      <c r="G308" s="7">
        <f t="shared" si="61"/>
        <v>2</v>
      </c>
      <c r="H308" s="7">
        <f t="shared" si="61"/>
        <v>5</v>
      </c>
      <c r="I308" s="7">
        <f t="shared" si="61"/>
        <v>1</v>
      </c>
      <c r="J308" s="7">
        <f t="shared" si="61"/>
        <v>7</v>
      </c>
      <c r="K308" s="7">
        <f t="shared" si="61"/>
        <v>8</v>
      </c>
      <c r="L308" s="7">
        <f t="shared" si="61"/>
        <v>5</v>
      </c>
      <c r="M308" s="7">
        <f t="shared" si="61"/>
        <v>3</v>
      </c>
      <c r="N308" s="7">
        <f t="shared" si="61"/>
        <v>7</v>
      </c>
      <c r="O308" s="7">
        <f t="shared" si="61"/>
        <v>4</v>
      </c>
      <c r="P308" s="7">
        <f t="shared" si="61"/>
        <v>2</v>
      </c>
      <c r="Q308" s="7">
        <f>Q189</f>
        <v>5</v>
      </c>
    </row>
    <row r="309" spans="1:17" ht="14.4" x14ac:dyDescent="0.55000000000000004">
      <c r="A309" s="8"/>
      <c r="B309" s="1" t="s">
        <v>237</v>
      </c>
      <c r="E309" s="7"/>
      <c r="G309" s="7"/>
      <c r="H309" s="7"/>
      <c r="I309" s="7"/>
      <c r="J309" s="7">
        <v>1</v>
      </c>
      <c r="K309" s="7">
        <v>0</v>
      </c>
      <c r="L309" s="7">
        <v>4</v>
      </c>
      <c r="M309" s="7">
        <v>9</v>
      </c>
      <c r="N309" s="7">
        <f>N253</f>
        <v>5</v>
      </c>
      <c r="O309" s="7">
        <f>O253</f>
        <v>1</v>
      </c>
      <c r="P309" s="7">
        <f>P253</f>
        <v>10</v>
      </c>
      <c r="Q309" s="7">
        <f>Q7</f>
        <v>5</v>
      </c>
    </row>
    <row r="310" spans="1:17" ht="14.4" x14ac:dyDescent="0.55000000000000004">
      <c r="A310" s="8"/>
      <c r="B310" s="1" t="s">
        <v>105</v>
      </c>
      <c r="C310" s="20"/>
      <c r="D310" s="20"/>
      <c r="E310" s="20"/>
      <c r="F310" s="20"/>
      <c r="G310" s="20"/>
      <c r="H310" s="20"/>
      <c r="I310" s="20"/>
      <c r="K310" s="7"/>
      <c r="L310" s="7">
        <v>1</v>
      </c>
      <c r="M310" s="7">
        <v>1</v>
      </c>
      <c r="N310" s="7">
        <f>N99</f>
        <v>5</v>
      </c>
      <c r="O310" s="7">
        <f>O99</f>
        <v>1</v>
      </c>
      <c r="P310" s="7">
        <f>P99</f>
        <v>5</v>
      </c>
      <c r="Q310" s="7">
        <f>Q99</f>
        <v>4</v>
      </c>
    </row>
    <row r="311" spans="1:17" ht="14.4" x14ac:dyDescent="0.55000000000000004">
      <c r="A311" s="6"/>
      <c r="B311" s="1" t="s">
        <v>101</v>
      </c>
      <c r="E311" s="7"/>
      <c r="G311" s="7"/>
      <c r="H311" s="7">
        <v>6</v>
      </c>
      <c r="I311" s="7">
        <v>1</v>
      </c>
      <c r="J311" s="7">
        <v>0</v>
      </c>
      <c r="K311" s="7">
        <v>2</v>
      </c>
      <c r="L311" s="7">
        <v>1</v>
      </c>
      <c r="M311" s="7">
        <v>1</v>
      </c>
      <c r="N311" s="7">
        <f t="shared" ref="N311:P312" si="62">N95</f>
        <v>0</v>
      </c>
      <c r="O311" s="7">
        <f t="shared" si="62"/>
        <v>1</v>
      </c>
      <c r="P311" s="7">
        <f t="shared" si="62"/>
        <v>0</v>
      </c>
      <c r="Q311" s="7">
        <f t="shared" ref="Q311" si="63">Q95</f>
        <v>0</v>
      </c>
    </row>
    <row r="312" spans="1:17" ht="14.4" x14ac:dyDescent="0.55000000000000004">
      <c r="A312" s="8"/>
      <c r="B312" s="1" t="s">
        <v>102</v>
      </c>
      <c r="E312" s="7"/>
      <c r="G312" s="7"/>
      <c r="H312" s="7">
        <v>3</v>
      </c>
      <c r="I312" s="7">
        <v>5</v>
      </c>
      <c r="J312" s="7">
        <v>7</v>
      </c>
      <c r="K312" s="7">
        <v>5</v>
      </c>
      <c r="L312" s="7">
        <v>5</v>
      </c>
      <c r="M312" s="7">
        <v>3</v>
      </c>
      <c r="N312" s="7">
        <f t="shared" si="62"/>
        <v>4</v>
      </c>
      <c r="O312" s="7">
        <f t="shared" si="62"/>
        <v>4</v>
      </c>
      <c r="P312" s="7">
        <f t="shared" si="62"/>
        <v>3</v>
      </c>
      <c r="Q312" s="7">
        <f t="shared" ref="Q312" si="64">Q96</f>
        <v>3</v>
      </c>
    </row>
    <row r="313" spans="1:17" ht="14.4" x14ac:dyDescent="0.55000000000000004">
      <c r="A313" s="8"/>
      <c r="B313" s="1" t="s">
        <v>274</v>
      </c>
      <c r="E313" s="7"/>
      <c r="G313" s="7"/>
      <c r="H313" s="7"/>
      <c r="I313" s="7"/>
      <c r="J313" s="7">
        <v>2</v>
      </c>
      <c r="K313" s="7">
        <v>0</v>
      </c>
      <c r="L313" s="7">
        <v>1</v>
      </c>
      <c r="M313" s="7">
        <v>0</v>
      </c>
      <c r="N313" s="7">
        <f>N280</f>
        <v>1</v>
      </c>
      <c r="O313" s="7">
        <f>O280</f>
        <v>3</v>
      </c>
      <c r="P313" s="7">
        <f>P280</f>
        <v>2</v>
      </c>
      <c r="Q313" s="7">
        <f>Q280</f>
        <v>1</v>
      </c>
    </row>
    <row r="314" spans="1:17" ht="14.4" x14ac:dyDescent="0.55000000000000004">
      <c r="A314" s="8"/>
      <c r="B314" s="1" t="s">
        <v>275</v>
      </c>
      <c r="C314" s="7">
        <f>C198</f>
        <v>2</v>
      </c>
      <c r="D314" s="7">
        <f>D198</f>
        <v>3</v>
      </c>
      <c r="E314" s="7">
        <f t="shared" ref="E314:P314" si="65">E190</f>
        <v>5</v>
      </c>
      <c r="F314" s="7">
        <f t="shared" si="65"/>
        <v>3</v>
      </c>
      <c r="G314" s="7">
        <f t="shared" si="65"/>
        <v>3</v>
      </c>
      <c r="H314" s="7">
        <f t="shared" si="65"/>
        <v>2</v>
      </c>
      <c r="I314" s="7">
        <f t="shared" si="65"/>
        <v>4</v>
      </c>
      <c r="J314" s="7">
        <f t="shared" si="65"/>
        <v>4</v>
      </c>
      <c r="K314" s="7">
        <f t="shared" si="65"/>
        <v>3</v>
      </c>
      <c r="L314" s="7">
        <f t="shared" si="65"/>
        <v>5</v>
      </c>
      <c r="M314" s="7">
        <f t="shared" si="65"/>
        <v>7</v>
      </c>
      <c r="N314" s="7">
        <f t="shared" si="65"/>
        <v>3</v>
      </c>
      <c r="O314" s="7">
        <f t="shared" si="65"/>
        <v>12</v>
      </c>
      <c r="P314" s="7">
        <f t="shared" si="65"/>
        <v>3</v>
      </c>
      <c r="Q314" s="7">
        <f t="shared" ref="Q314" si="66">Q190</f>
        <v>10</v>
      </c>
    </row>
    <row r="315" spans="1:17" ht="14.4" x14ac:dyDescent="0.55000000000000004">
      <c r="A315" s="8"/>
      <c r="B315" s="1" t="s">
        <v>276</v>
      </c>
      <c r="C315" s="7" t="s">
        <v>20</v>
      </c>
      <c r="D315" s="7" t="s">
        <v>20</v>
      </c>
      <c r="E315" s="7" t="s">
        <v>20</v>
      </c>
      <c r="F315" s="7">
        <v>2</v>
      </c>
      <c r="G315" s="7">
        <v>6</v>
      </c>
      <c r="H315" s="7">
        <v>10</v>
      </c>
      <c r="I315" s="7">
        <v>13</v>
      </c>
      <c r="J315" s="7">
        <v>9</v>
      </c>
      <c r="K315" s="7">
        <v>14</v>
      </c>
      <c r="L315" s="7">
        <v>10</v>
      </c>
      <c r="M315" s="7">
        <v>8</v>
      </c>
      <c r="N315" s="7">
        <f>N196</f>
        <v>1</v>
      </c>
      <c r="O315" s="7">
        <f>O196</f>
        <v>4</v>
      </c>
      <c r="P315" s="7">
        <f>P196</f>
        <v>20</v>
      </c>
      <c r="Q315" s="7">
        <f>Q196</f>
        <v>11</v>
      </c>
    </row>
    <row r="316" spans="1:17" ht="14.4" x14ac:dyDescent="0.55000000000000004">
      <c r="A316" s="8"/>
      <c r="B316" s="1" t="s">
        <v>277</v>
      </c>
      <c r="C316" s="7">
        <f t="shared" ref="C316:P316" si="67">C254</f>
        <v>2</v>
      </c>
      <c r="D316" s="7">
        <f t="shared" si="67"/>
        <v>7</v>
      </c>
      <c r="E316" s="7">
        <f t="shared" si="67"/>
        <v>3</v>
      </c>
      <c r="F316" s="7">
        <f t="shared" si="67"/>
        <v>5</v>
      </c>
      <c r="G316" s="7">
        <f t="shared" si="67"/>
        <v>2</v>
      </c>
      <c r="H316" s="7">
        <f t="shared" si="67"/>
        <v>6</v>
      </c>
      <c r="I316" s="7">
        <f t="shared" si="67"/>
        <v>4</v>
      </c>
      <c r="J316" s="7">
        <f t="shared" si="67"/>
        <v>2</v>
      </c>
      <c r="K316" s="7">
        <f t="shared" si="67"/>
        <v>7</v>
      </c>
      <c r="L316" s="7">
        <f t="shared" si="67"/>
        <v>3</v>
      </c>
      <c r="M316" s="7">
        <f t="shared" si="67"/>
        <v>2</v>
      </c>
      <c r="N316" s="7">
        <f t="shared" si="67"/>
        <v>10</v>
      </c>
      <c r="O316" s="7">
        <f t="shared" si="67"/>
        <v>6</v>
      </c>
      <c r="P316" s="7">
        <f t="shared" si="67"/>
        <v>2</v>
      </c>
      <c r="Q316" s="7">
        <f>Q8</f>
        <v>6</v>
      </c>
    </row>
    <row r="317" spans="1:17" ht="14.4" x14ac:dyDescent="0.55000000000000004">
      <c r="B317" s="1" t="s">
        <v>278</v>
      </c>
      <c r="E317" s="7"/>
      <c r="G317" s="7"/>
      <c r="H317" s="7"/>
      <c r="I317" s="7"/>
      <c r="K317" s="7">
        <v>2</v>
      </c>
      <c r="L317" s="7">
        <v>1</v>
      </c>
      <c r="M317" s="7">
        <v>3</v>
      </c>
      <c r="N317" s="7">
        <f>N9</f>
        <v>5</v>
      </c>
      <c r="O317" s="7">
        <f>O9</f>
        <v>2</v>
      </c>
      <c r="P317" s="7">
        <f>P9</f>
        <v>2</v>
      </c>
      <c r="Q317" s="7">
        <f>Q9</f>
        <v>1</v>
      </c>
    </row>
    <row r="318" spans="1:17" ht="15.6" x14ac:dyDescent="0.6">
      <c r="A318" s="21" t="s">
        <v>279</v>
      </c>
      <c r="C318" s="24">
        <f t="shared" ref="C318:J318" si="68">SUM(C293:C316)</f>
        <v>30</v>
      </c>
      <c r="D318" s="24">
        <f t="shared" si="68"/>
        <v>41</v>
      </c>
      <c r="E318" s="24">
        <f t="shared" si="68"/>
        <v>49</v>
      </c>
      <c r="F318" s="24">
        <f t="shared" si="68"/>
        <v>44</v>
      </c>
      <c r="G318" s="24">
        <f t="shared" si="68"/>
        <v>37</v>
      </c>
      <c r="H318" s="24">
        <f t="shared" si="68"/>
        <v>71</v>
      </c>
      <c r="I318" s="24">
        <f t="shared" si="68"/>
        <v>56</v>
      </c>
      <c r="J318" s="24">
        <f t="shared" si="68"/>
        <v>64</v>
      </c>
      <c r="K318" s="24">
        <f>SUM(K293:K317)</f>
        <v>85</v>
      </c>
      <c r="L318" s="24">
        <f>L293+L294+L295+L296+L297+L298+L300+L301+L304+L305+L306+L307+L308+L309+L310+L311+L312+L313+L314+L315+L316+L317</f>
        <v>81</v>
      </c>
      <c r="M318" s="24">
        <f>M293+M294+M295+M296+M297+M298+M300+M301+M304+M305+M306+M307+M308+M309+M310+M311+M312+M313+M314+M315+M316+M317</f>
        <v>86</v>
      </c>
      <c r="N318" s="24">
        <f>SUM(N292:N317)</f>
        <v>88</v>
      </c>
      <c r="O318" s="24">
        <f>SUM(O292:O317)</f>
        <v>98</v>
      </c>
      <c r="P318" s="24">
        <f>SUM(P292:P317)</f>
        <v>104</v>
      </c>
      <c r="Q318" s="24">
        <f>SUM(Q292:Q317)</f>
        <v>98</v>
      </c>
    </row>
    <row r="319" spans="1:17" ht="15.6" x14ac:dyDescent="0.6">
      <c r="A319" s="29" t="s">
        <v>280</v>
      </c>
      <c r="C319" s="53">
        <f t="shared" ref="C319:P319" si="69">C41+C78+C145+C209+C242+C271+C286</f>
        <v>792</v>
      </c>
      <c r="D319" s="53">
        <f t="shared" si="69"/>
        <v>922</v>
      </c>
      <c r="E319" s="53">
        <f t="shared" si="69"/>
        <v>946</v>
      </c>
      <c r="F319" s="53">
        <f t="shared" si="69"/>
        <v>947</v>
      </c>
      <c r="G319" s="53">
        <f t="shared" si="69"/>
        <v>1017</v>
      </c>
      <c r="H319" s="53">
        <f t="shared" si="69"/>
        <v>923</v>
      </c>
      <c r="I319" s="53">
        <f t="shared" si="69"/>
        <v>1042</v>
      </c>
      <c r="J319" s="53">
        <f t="shared" si="69"/>
        <v>936</v>
      </c>
      <c r="K319" s="53">
        <f t="shared" si="69"/>
        <v>994</v>
      </c>
      <c r="L319" s="53">
        <f t="shared" si="69"/>
        <v>967</v>
      </c>
      <c r="M319" s="53">
        <f t="shared" si="69"/>
        <v>876</v>
      </c>
      <c r="N319" s="53">
        <f t="shared" si="69"/>
        <v>853</v>
      </c>
      <c r="O319" s="53">
        <f t="shared" si="69"/>
        <v>833</v>
      </c>
      <c r="P319" s="53">
        <f t="shared" si="69"/>
        <v>812</v>
      </c>
      <c r="Q319" s="53">
        <f t="shared" ref="Q319" si="70">Q41+Q78+Q145+Q209+Q242+Q271+Q286</f>
        <v>858</v>
      </c>
    </row>
    <row r="320" spans="1:17" ht="15.6" x14ac:dyDescent="0.6">
      <c r="A320" s="21" t="s">
        <v>281</v>
      </c>
      <c r="C320" s="24">
        <f t="shared" ref="C320:P320" si="71">C50+C82+C156+C185+C217+C249+C275+C289</f>
        <v>152</v>
      </c>
      <c r="D320" s="24">
        <f t="shared" si="71"/>
        <v>171</v>
      </c>
      <c r="E320" s="24">
        <f t="shared" si="71"/>
        <v>222</v>
      </c>
      <c r="F320" s="24">
        <f t="shared" si="71"/>
        <v>197</v>
      </c>
      <c r="G320" s="24">
        <f t="shared" si="71"/>
        <v>194</v>
      </c>
      <c r="H320" s="24">
        <f t="shared" si="71"/>
        <v>313</v>
      </c>
      <c r="I320" s="24">
        <f t="shared" si="71"/>
        <v>323</v>
      </c>
      <c r="J320" s="24">
        <f t="shared" si="71"/>
        <v>301</v>
      </c>
      <c r="K320" s="24">
        <f t="shared" si="71"/>
        <v>331</v>
      </c>
      <c r="L320" s="24">
        <f t="shared" si="71"/>
        <v>217</v>
      </c>
      <c r="M320" s="24">
        <f t="shared" si="71"/>
        <v>235</v>
      </c>
      <c r="N320" s="24">
        <f t="shared" si="71"/>
        <v>188</v>
      </c>
      <c r="O320" s="24">
        <f t="shared" si="71"/>
        <v>186</v>
      </c>
      <c r="P320" s="24">
        <f t="shared" si="71"/>
        <v>195</v>
      </c>
      <c r="Q320" s="24">
        <f>Q50+Q82+Q156+Q185+Q217+Q249+Q275+Q289</f>
        <v>150</v>
      </c>
    </row>
    <row r="321" spans="1:16" ht="12.9" x14ac:dyDescent="0.5">
      <c r="A321" s="23" t="s">
        <v>282</v>
      </c>
    </row>
    <row r="322" spans="1:16" ht="14.4" x14ac:dyDescent="0.55000000000000004">
      <c r="D322" s="30"/>
      <c r="F322" s="30"/>
      <c r="G322" s="30"/>
      <c r="H322" s="30"/>
      <c r="J322" s="30"/>
      <c r="L322" s="7"/>
      <c r="M322" s="30"/>
      <c r="N322" s="30"/>
      <c r="O322" s="30"/>
      <c r="P322" s="30"/>
    </row>
  </sheetData>
  <phoneticPr fontId="16" type="noConversion"/>
  <pageMargins left="0.7" right="0.7" top="0.75" bottom="0.75" header="0.3" footer="0.3"/>
  <pageSetup scale="55" orientation="portrait" r:id="rId1"/>
  <headerFooter>
    <oddHeader>&amp;L&amp;"-,Bold"&amp;11Program Level Data&amp;C&amp;"-,Bold"&amp;11Table 42&amp;R&amp;"-,Bold"&amp;11Trends in Graduate Degrees Awarded-Academic Year</oddHeader>
    <oddFooter>&amp;L&amp;"-,Bold"&amp;11Office of Institutional RResearch, UMass Boston</oddFooter>
  </headerFooter>
  <rowBreaks count="4" manualBreakCount="4">
    <brk id="83" max="16" man="1"/>
    <brk id="145" max="16" man="1"/>
    <brk id="218" max="16" man="1"/>
    <brk id="2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42</vt:lpstr>
      <vt:lpstr>'TABLE 42'!Print_Area</vt:lpstr>
      <vt:lpstr>'TABLE 42'!Print_Titles</vt:lpstr>
    </vt:vector>
  </TitlesOfParts>
  <Manager/>
  <Company>U-Mass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O'Leary</dc:creator>
  <cp:keywords/>
  <dc:description/>
  <cp:lastModifiedBy>Awat O Osman</cp:lastModifiedBy>
  <cp:revision/>
  <cp:lastPrinted>2024-04-25T15:27:57Z</cp:lastPrinted>
  <dcterms:created xsi:type="dcterms:W3CDTF">2001-11-09T17:23:54Z</dcterms:created>
  <dcterms:modified xsi:type="dcterms:W3CDTF">2024-04-25T15:29:14Z</dcterms:modified>
  <cp:category/>
  <cp:contentStatus/>
</cp:coreProperties>
</file>