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codeName="ThisWorkbook"/>
  <mc:AlternateContent xmlns:mc="http://schemas.openxmlformats.org/markup-compatibility/2006">
    <mc:Choice Requires="x15">
      <x15ac:absPath xmlns:x15ac="http://schemas.microsoft.com/office/spreadsheetml/2010/11/ac" url="C:\Users\shala.bonyun\Documents\ORSP Documentation\ORSP Forms\Budgets\"/>
    </mc:Choice>
  </mc:AlternateContent>
  <xr:revisionPtr revIDLastSave="0" documentId="13_ncr:1_{4FC0EACA-5C96-49A4-8CF4-8ED8D49C827F}" xr6:coauthVersionLast="45" xr6:coauthVersionMax="45" xr10:uidLastSave="{00000000-0000-0000-0000-000000000000}"/>
  <workbookProtection workbookAlgorithmName="SHA-512" workbookHashValue="8dwHtBR4A+kHdl1uC5RNEeAMOQ/qqXO/T6bmLP2IpyM8VIzSYsszJT3rYxHEjv8VPPiOCL9r4p8EcORuXpQUGw==" workbookSaltValue="SjYC+0q6IJ6O2SBNgQ0Rvg==" workbookSpinCount="100000" lockStructure="1"/>
  <bookViews>
    <workbookView xWindow="-108" yWindow="-108" windowWidth="23256" windowHeight="12576" tabRatio="761" activeTab="1" xr2:uid="{00000000-000D-0000-FFFF-FFFF00000000}"/>
  </bookViews>
  <sheets>
    <sheet name="Instructions" sheetId="8" r:id="rId1"/>
    <sheet name="Salary Worksheet" sheetId="1" r:id="rId2"/>
    <sheet name="CostShare Salary Worksheet" sheetId="10" r:id="rId3"/>
    <sheet name="Period 1 " sheetId="2" r:id="rId4"/>
    <sheet name="Period 2" sheetId="3" r:id="rId5"/>
    <sheet name="Period 3" sheetId="4" r:id="rId6"/>
    <sheet name="Period 4" sheetId="5" r:id="rId7"/>
    <sheet name="Period 5" sheetId="6" r:id="rId8"/>
    <sheet name="Cumulative Budget" sheetId="7" r:id="rId9"/>
    <sheet name="Expense Accounts" sheetId="9" r:id="rId10"/>
  </sheets>
  <definedNames>
    <definedName name="_xlnm.Print_Area" localSheetId="2">'CostShare Salary Worksheet'!$A$1:$AA$76</definedName>
    <definedName name="_xlnm.Print_Area" localSheetId="8">'Cumulative Budget'!$A$1:$J$41</definedName>
    <definedName name="_xlnm.Print_Area" localSheetId="9">'Expense Accounts'!$A$1:$P$19</definedName>
    <definedName name="_xlnm.Print_Area" localSheetId="0">Instructions!$A$1:$O$64</definedName>
    <definedName name="_xlnm.Print_Area" localSheetId="3">'Period 1 '!$A$1:$E$39</definedName>
    <definedName name="_xlnm.Print_Area" localSheetId="4">'Period 2'!$A$1:$E$39</definedName>
    <definedName name="_xlnm.Print_Area" localSheetId="5">'Period 3'!$A$1:$E$39</definedName>
    <definedName name="_xlnm.Print_Area" localSheetId="6">'Period 4'!$A$1:$E$39</definedName>
    <definedName name="_xlnm.Print_Area" localSheetId="7">'Period 5'!$A$1:$E$39</definedName>
    <definedName name="_xlnm.Print_Area" localSheetId="1">'Salary Worksheet'!$A$1:$AA$76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6" i="3" l="1"/>
  <c r="D36" i="3"/>
  <c r="C35" i="3"/>
  <c r="D36" i="2"/>
  <c r="C36" i="2"/>
  <c r="C42" i="3"/>
  <c r="D36" i="6"/>
  <c r="C36" i="6"/>
  <c r="D46" i="6"/>
  <c r="C46" i="6"/>
  <c r="D36" i="5"/>
  <c r="C36" i="5"/>
  <c r="D46" i="5"/>
  <c r="C46" i="5"/>
  <c r="D36" i="4"/>
  <c r="C36" i="4"/>
  <c r="D46" i="4"/>
  <c r="C46" i="4"/>
  <c r="D46" i="3"/>
  <c r="C46" i="3"/>
  <c r="D46" i="2"/>
  <c r="C46" i="2"/>
  <c r="D44" i="4" l="1"/>
  <c r="D43" i="4"/>
  <c r="D42" i="4"/>
  <c r="D44" i="3"/>
  <c r="D43" i="3"/>
  <c r="D42" i="3"/>
  <c r="D44" i="2"/>
  <c r="D43" i="2"/>
  <c r="D42" i="2"/>
  <c r="I36" i="7" l="1"/>
  <c r="I35" i="7"/>
  <c r="I34" i="7"/>
  <c r="I33" i="7"/>
  <c r="I32" i="7"/>
  <c r="I31" i="7"/>
  <c r="I30" i="7"/>
  <c r="I29" i="7"/>
  <c r="I28" i="7"/>
  <c r="I27" i="7"/>
  <c r="I26" i="7"/>
  <c r="I25" i="7"/>
  <c r="I24" i="7"/>
  <c r="I23" i="7"/>
  <c r="I22" i="7"/>
  <c r="G68" i="10" l="1"/>
  <c r="AA76" i="10"/>
  <c r="AA75" i="10"/>
  <c r="AA74" i="10"/>
  <c r="AA73" i="10"/>
  <c r="AA72" i="10"/>
  <c r="AA71" i="10"/>
  <c r="AA70" i="10"/>
  <c r="AA69" i="10"/>
  <c r="AA68" i="10"/>
  <c r="V76" i="10"/>
  <c r="V75" i="10"/>
  <c r="V74" i="10"/>
  <c r="V73" i="10"/>
  <c r="V72" i="10"/>
  <c r="V71" i="10"/>
  <c r="V70" i="10"/>
  <c r="V69" i="10"/>
  <c r="V68" i="10"/>
  <c r="Q76" i="10"/>
  <c r="Q75" i="10"/>
  <c r="Q74" i="10"/>
  <c r="Q73" i="10"/>
  <c r="Q72" i="10"/>
  <c r="Q71" i="10"/>
  <c r="Q70" i="10"/>
  <c r="Q69" i="10"/>
  <c r="Q68" i="10"/>
  <c r="L76" i="10"/>
  <c r="L75" i="10"/>
  <c r="L74" i="10"/>
  <c r="L73" i="10"/>
  <c r="L72" i="10"/>
  <c r="L71" i="10"/>
  <c r="L70" i="10"/>
  <c r="L69" i="10"/>
  <c r="L68" i="10"/>
  <c r="G76" i="10"/>
  <c r="G75" i="10"/>
  <c r="G74" i="10"/>
  <c r="G73" i="10"/>
  <c r="G72" i="10"/>
  <c r="G71" i="10"/>
  <c r="G70" i="10"/>
  <c r="G69" i="10"/>
  <c r="G56" i="10"/>
  <c r="AA64" i="10"/>
  <c r="AA63" i="10"/>
  <c r="AA62" i="10"/>
  <c r="AA61" i="10"/>
  <c r="AA60" i="10"/>
  <c r="AA59" i="10"/>
  <c r="AA58" i="10"/>
  <c r="AA57" i="10"/>
  <c r="AA56" i="10"/>
  <c r="V64" i="10"/>
  <c r="V63" i="10"/>
  <c r="V62" i="10"/>
  <c r="V61" i="10"/>
  <c r="V60" i="10"/>
  <c r="V59" i="10"/>
  <c r="V58" i="10"/>
  <c r="V57" i="10"/>
  <c r="V56" i="10"/>
  <c r="Q64" i="10"/>
  <c r="Q63" i="10"/>
  <c r="Q62" i="10"/>
  <c r="Q61" i="10"/>
  <c r="Q60" i="10"/>
  <c r="Q59" i="10"/>
  <c r="Q58" i="10"/>
  <c r="Q57" i="10"/>
  <c r="Q56" i="10"/>
  <c r="L64" i="10"/>
  <c r="L63" i="10"/>
  <c r="L62" i="10"/>
  <c r="L61" i="10"/>
  <c r="L60" i="10"/>
  <c r="L59" i="10"/>
  <c r="L58" i="10"/>
  <c r="L57" i="10"/>
  <c r="L56" i="10"/>
  <c r="G64" i="10"/>
  <c r="G63" i="10"/>
  <c r="G62" i="10"/>
  <c r="G61" i="10"/>
  <c r="G60" i="10"/>
  <c r="G59" i="10"/>
  <c r="G58" i="10"/>
  <c r="G57" i="10"/>
  <c r="G44" i="10"/>
  <c r="AA52" i="10"/>
  <c r="AA51" i="10"/>
  <c r="AA50" i="10"/>
  <c r="AA49" i="10"/>
  <c r="AA48" i="10"/>
  <c r="AA47" i="10"/>
  <c r="AA46" i="10"/>
  <c r="AA45" i="10"/>
  <c r="AA44" i="10"/>
  <c r="V52" i="10"/>
  <c r="V51" i="10"/>
  <c r="V50" i="10"/>
  <c r="V49" i="10"/>
  <c r="V48" i="10"/>
  <c r="V47" i="10"/>
  <c r="V46" i="10"/>
  <c r="V45" i="10"/>
  <c r="V44" i="10"/>
  <c r="Q52" i="10"/>
  <c r="Q51" i="10"/>
  <c r="Q50" i="10"/>
  <c r="Q49" i="10"/>
  <c r="Q48" i="10"/>
  <c r="Q47" i="10"/>
  <c r="Q46" i="10"/>
  <c r="Q45" i="10"/>
  <c r="Q44" i="10"/>
  <c r="L52" i="10"/>
  <c r="L51" i="10"/>
  <c r="L50" i="10"/>
  <c r="L49" i="10"/>
  <c r="L48" i="10"/>
  <c r="L47" i="10"/>
  <c r="L46" i="10"/>
  <c r="L45" i="10"/>
  <c r="L44" i="10"/>
  <c r="G52" i="10"/>
  <c r="G51" i="10"/>
  <c r="G50" i="10"/>
  <c r="G49" i="10"/>
  <c r="G48" i="10"/>
  <c r="G47" i="10"/>
  <c r="G46" i="10"/>
  <c r="G45" i="10"/>
  <c r="AA40" i="10"/>
  <c r="AA39" i="10"/>
  <c r="AA38" i="10"/>
  <c r="AA37" i="10"/>
  <c r="AA36" i="10"/>
  <c r="AA35" i="10"/>
  <c r="AA34" i="10"/>
  <c r="AA33" i="10"/>
  <c r="AA32" i="10"/>
  <c r="AA31" i="10"/>
  <c r="AA30" i="10"/>
  <c r="AA29" i="10"/>
  <c r="V40" i="10"/>
  <c r="V39" i="10"/>
  <c r="V38" i="10"/>
  <c r="V37" i="10"/>
  <c r="V36" i="10"/>
  <c r="V35" i="10"/>
  <c r="V34" i="10"/>
  <c r="V33" i="10"/>
  <c r="V32" i="10"/>
  <c r="V31" i="10"/>
  <c r="V30" i="10"/>
  <c r="V29" i="10"/>
  <c r="Q40" i="10"/>
  <c r="Q39" i="10"/>
  <c r="Q38" i="10"/>
  <c r="Q37" i="10"/>
  <c r="Q36" i="10"/>
  <c r="Q35" i="10"/>
  <c r="Q34" i="10"/>
  <c r="Q33" i="10"/>
  <c r="Q32" i="10"/>
  <c r="Q31" i="10"/>
  <c r="Q30" i="10"/>
  <c r="Q29" i="10"/>
  <c r="L40" i="10"/>
  <c r="L39" i="10"/>
  <c r="L38" i="10"/>
  <c r="L37" i="10"/>
  <c r="L36" i="10"/>
  <c r="L35" i="10"/>
  <c r="L34" i="10"/>
  <c r="L33" i="10"/>
  <c r="L32" i="10"/>
  <c r="L31" i="10"/>
  <c r="L30" i="10"/>
  <c r="L29" i="10"/>
  <c r="G40" i="10"/>
  <c r="G39" i="10"/>
  <c r="G38" i="10"/>
  <c r="G37" i="10"/>
  <c r="G36" i="10"/>
  <c r="G35" i="10"/>
  <c r="G34" i="10"/>
  <c r="G33" i="10"/>
  <c r="G32" i="10"/>
  <c r="G31" i="10"/>
  <c r="G30" i="10"/>
  <c r="G29" i="10"/>
  <c r="AA24" i="10"/>
  <c r="AA23" i="10"/>
  <c r="AA22" i="10"/>
  <c r="AA21" i="10"/>
  <c r="AA20" i="10"/>
  <c r="AA19" i="10"/>
  <c r="AA18" i="10"/>
  <c r="AA17" i="10"/>
  <c r="AA16" i="10"/>
  <c r="AA15" i="10"/>
  <c r="AA14" i="10"/>
  <c r="AA13" i="10"/>
  <c r="AA12" i="10"/>
  <c r="V24" i="10"/>
  <c r="V23" i="10"/>
  <c r="V22" i="10"/>
  <c r="V21" i="10"/>
  <c r="V20" i="10"/>
  <c r="V19" i="10"/>
  <c r="V18" i="10"/>
  <c r="V17" i="10"/>
  <c r="V16" i="10"/>
  <c r="V15" i="10"/>
  <c r="V14" i="10"/>
  <c r="V13" i="10"/>
  <c r="V12" i="10"/>
  <c r="Q24" i="10"/>
  <c r="Q23" i="10"/>
  <c r="Q22" i="10"/>
  <c r="Q21" i="10"/>
  <c r="Q20" i="10"/>
  <c r="Q19" i="10"/>
  <c r="Q18" i="10"/>
  <c r="Q17" i="10"/>
  <c r="Q16" i="10"/>
  <c r="Q15" i="10"/>
  <c r="Q14" i="10"/>
  <c r="Q13" i="10"/>
  <c r="Q12" i="10"/>
  <c r="L24" i="10"/>
  <c r="L23" i="10"/>
  <c r="L22" i="10"/>
  <c r="L21" i="10"/>
  <c r="L20" i="10"/>
  <c r="L19" i="10"/>
  <c r="L18" i="10"/>
  <c r="L17" i="10"/>
  <c r="L16" i="10"/>
  <c r="L15" i="10"/>
  <c r="L14" i="10"/>
  <c r="L13" i="10"/>
  <c r="L12" i="10"/>
  <c r="G24" i="10"/>
  <c r="G23" i="10"/>
  <c r="G22" i="10"/>
  <c r="G21" i="10"/>
  <c r="G20" i="10"/>
  <c r="G19" i="10"/>
  <c r="G18" i="10"/>
  <c r="G17" i="10"/>
  <c r="G16" i="10"/>
  <c r="G15" i="10"/>
  <c r="G14" i="10"/>
  <c r="G13" i="10"/>
  <c r="G12" i="10"/>
  <c r="G68" i="1"/>
  <c r="AA76" i="1"/>
  <c r="AA75" i="1"/>
  <c r="AA74" i="1"/>
  <c r="AA73" i="1"/>
  <c r="AA72" i="1"/>
  <c r="AA71" i="1"/>
  <c r="AA70" i="1"/>
  <c r="AA69" i="1"/>
  <c r="AA68" i="1"/>
  <c r="V76" i="1"/>
  <c r="V75" i="1"/>
  <c r="V74" i="1"/>
  <c r="V73" i="1"/>
  <c r="V72" i="1"/>
  <c r="V71" i="1"/>
  <c r="V70" i="1"/>
  <c r="V69" i="1"/>
  <c r="V68" i="1"/>
  <c r="Q76" i="1"/>
  <c r="Q75" i="1"/>
  <c r="Q74" i="1"/>
  <c r="Q73" i="1"/>
  <c r="Q72" i="1"/>
  <c r="Q71" i="1"/>
  <c r="Q70" i="1"/>
  <c r="Q69" i="1"/>
  <c r="Q68" i="1"/>
  <c r="L76" i="1"/>
  <c r="L75" i="1"/>
  <c r="L74" i="1"/>
  <c r="L73" i="1"/>
  <c r="L72" i="1"/>
  <c r="L71" i="1"/>
  <c r="L70" i="1"/>
  <c r="L69" i="1"/>
  <c r="L68" i="1"/>
  <c r="G76" i="1"/>
  <c r="G75" i="1"/>
  <c r="G74" i="1"/>
  <c r="G73" i="1"/>
  <c r="G72" i="1"/>
  <c r="G71" i="1"/>
  <c r="G70" i="1"/>
  <c r="G69" i="1"/>
  <c r="G56" i="1"/>
  <c r="AA64" i="1"/>
  <c r="AA63" i="1"/>
  <c r="AA62" i="1"/>
  <c r="AA61" i="1"/>
  <c r="AA60" i="1"/>
  <c r="AA59" i="1"/>
  <c r="AA58" i="1"/>
  <c r="AA57" i="1"/>
  <c r="AA56" i="1"/>
  <c r="V64" i="1"/>
  <c r="V63" i="1"/>
  <c r="V62" i="1"/>
  <c r="V61" i="1"/>
  <c r="V60" i="1"/>
  <c r="V59" i="1"/>
  <c r="V58" i="1"/>
  <c r="V57" i="1"/>
  <c r="V56" i="1"/>
  <c r="Q64" i="1"/>
  <c r="Q63" i="1"/>
  <c r="Q62" i="1"/>
  <c r="Q61" i="1"/>
  <c r="Q60" i="1"/>
  <c r="Q59" i="1"/>
  <c r="Q58" i="1"/>
  <c r="Q57" i="1"/>
  <c r="Q56" i="1"/>
  <c r="L64" i="1"/>
  <c r="L63" i="1"/>
  <c r="L62" i="1"/>
  <c r="L61" i="1"/>
  <c r="L60" i="1"/>
  <c r="L59" i="1"/>
  <c r="L58" i="1"/>
  <c r="L57" i="1"/>
  <c r="L56" i="1"/>
  <c r="G64" i="1"/>
  <c r="G63" i="1"/>
  <c r="G62" i="1"/>
  <c r="G61" i="1"/>
  <c r="G60" i="1"/>
  <c r="G59" i="1"/>
  <c r="G58" i="1"/>
  <c r="G57" i="1"/>
  <c r="G44" i="1"/>
  <c r="AA52" i="1"/>
  <c r="AA51" i="1"/>
  <c r="AA50" i="1"/>
  <c r="AA49" i="1"/>
  <c r="AA48" i="1"/>
  <c r="AA47" i="1"/>
  <c r="AA46" i="1"/>
  <c r="AA45" i="1"/>
  <c r="AA44" i="1"/>
  <c r="V52" i="1"/>
  <c r="V51" i="1"/>
  <c r="V50" i="1"/>
  <c r="V49" i="1"/>
  <c r="V48" i="1"/>
  <c r="V47" i="1"/>
  <c r="V46" i="1"/>
  <c r="V45" i="1"/>
  <c r="V44" i="1"/>
  <c r="Q52" i="1"/>
  <c r="Q51" i="1"/>
  <c r="Q50" i="1"/>
  <c r="Q49" i="1"/>
  <c r="Q48" i="1"/>
  <c r="Q47" i="1"/>
  <c r="Q46" i="1"/>
  <c r="Q45" i="1"/>
  <c r="Q44" i="1"/>
  <c r="L52" i="1"/>
  <c r="L51" i="1"/>
  <c r="L50" i="1"/>
  <c r="L49" i="1"/>
  <c r="L48" i="1"/>
  <c r="L47" i="1"/>
  <c r="L46" i="1"/>
  <c r="L45" i="1"/>
  <c r="L44" i="1"/>
  <c r="G52" i="1"/>
  <c r="G51" i="1"/>
  <c r="G50" i="1"/>
  <c r="G49" i="1"/>
  <c r="G48" i="1"/>
  <c r="G47" i="1"/>
  <c r="G46" i="1"/>
  <c r="G45" i="1"/>
  <c r="G28" i="1"/>
  <c r="AA40" i="1"/>
  <c r="AA39" i="1"/>
  <c r="AA38" i="1"/>
  <c r="AA37" i="1"/>
  <c r="AA36" i="1"/>
  <c r="AA35" i="1"/>
  <c r="AA34" i="1"/>
  <c r="AA33" i="1"/>
  <c r="AA32" i="1"/>
  <c r="AA31" i="1"/>
  <c r="AA30" i="1"/>
  <c r="AA29" i="1"/>
  <c r="AA28" i="1"/>
  <c r="V40" i="1"/>
  <c r="V39" i="1"/>
  <c r="V38" i="1"/>
  <c r="V37" i="1"/>
  <c r="V36" i="1"/>
  <c r="V35" i="1"/>
  <c r="V34" i="1"/>
  <c r="V33" i="1"/>
  <c r="V32" i="1"/>
  <c r="V31" i="1"/>
  <c r="V30" i="1"/>
  <c r="V29" i="1"/>
  <c r="V28" i="1"/>
  <c r="Q40" i="1"/>
  <c r="Q39" i="1"/>
  <c r="Q38" i="1"/>
  <c r="Q37" i="1"/>
  <c r="Q36" i="1"/>
  <c r="Q35" i="1"/>
  <c r="Q34" i="1"/>
  <c r="Q33" i="1"/>
  <c r="Q32" i="1"/>
  <c r="Q31" i="1"/>
  <c r="Q30" i="1"/>
  <c r="Q29" i="1"/>
  <c r="Q28" i="1"/>
  <c r="L40" i="1"/>
  <c r="L39" i="1"/>
  <c r="L38" i="1"/>
  <c r="L37" i="1"/>
  <c r="L36" i="1"/>
  <c r="L35" i="1"/>
  <c r="L34" i="1"/>
  <c r="L33" i="1"/>
  <c r="L32" i="1"/>
  <c r="L31" i="1"/>
  <c r="L30" i="1"/>
  <c r="L29" i="1"/>
  <c r="L28" i="1"/>
  <c r="G40" i="1"/>
  <c r="G39" i="1"/>
  <c r="G38" i="1"/>
  <c r="G37" i="1"/>
  <c r="G36" i="1"/>
  <c r="G35" i="1"/>
  <c r="G34" i="1"/>
  <c r="G33" i="1"/>
  <c r="G32" i="1"/>
  <c r="G31" i="1"/>
  <c r="G30" i="1"/>
  <c r="G29" i="1"/>
  <c r="AA24" i="1"/>
  <c r="AA23" i="1"/>
  <c r="AA21" i="1"/>
  <c r="AA20" i="1"/>
  <c r="AA19" i="1"/>
  <c r="AA18" i="1"/>
  <c r="AA17" i="1"/>
  <c r="AA16" i="1"/>
  <c r="AA15" i="1"/>
  <c r="AA14" i="1"/>
  <c r="AA13" i="1"/>
  <c r="AA12" i="1"/>
  <c r="V24" i="1"/>
  <c r="V23" i="1"/>
  <c r="V21" i="1"/>
  <c r="V20" i="1"/>
  <c r="V19" i="1"/>
  <c r="V18" i="1"/>
  <c r="V17" i="1"/>
  <c r="V16" i="1"/>
  <c r="V15" i="1"/>
  <c r="V14" i="1"/>
  <c r="V13" i="1"/>
  <c r="V12" i="1"/>
  <c r="Q24" i="1"/>
  <c r="Q23" i="1"/>
  <c r="Q21" i="1"/>
  <c r="Q20" i="1"/>
  <c r="Q19" i="1"/>
  <c r="Q18" i="1"/>
  <c r="Q17" i="1"/>
  <c r="Q16" i="1"/>
  <c r="Q15" i="1"/>
  <c r="Q14" i="1"/>
  <c r="Q13" i="1"/>
  <c r="Q12" i="1"/>
  <c r="L24" i="1"/>
  <c r="L23" i="1"/>
  <c r="L21" i="1"/>
  <c r="L20" i="1"/>
  <c r="L19" i="1"/>
  <c r="L18" i="1"/>
  <c r="L17" i="1"/>
  <c r="L16" i="1"/>
  <c r="L15" i="1"/>
  <c r="L14" i="1"/>
  <c r="L13" i="1"/>
  <c r="L12" i="1"/>
  <c r="G24" i="1"/>
  <c r="G23" i="1"/>
  <c r="G21" i="1"/>
  <c r="G20" i="1"/>
  <c r="G19" i="1"/>
  <c r="G18" i="1"/>
  <c r="G17" i="1"/>
  <c r="G16" i="1"/>
  <c r="G15" i="1"/>
  <c r="G14" i="1"/>
  <c r="G13" i="1"/>
  <c r="G12" i="1"/>
  <c r="B6" i="7"/>
  <c r="B7" i="7"/>
  <c r="C39" i="7" l="1"/>
  <c r="AB11" i="1"/>
  <c r="Y11" i="1" s="1"/>
  <c r="AA11" i="1" s="1"/>
  <c r="R6" i="1"/>
  <c r="T14" i="1" s="1"/>
  <c r="AB12" i="1"/>
  <c r="AB13" i="1"/>
  <c r="J13" i="1" s="1"/>
  <c r="Y13" i="1"/>
  <c r="AB14" i="1"/>
  <c r="AB15" i="1"/>
  <c r="E15" i="1" s="1"/>
  <c r="Y15" i="1"/>
  <c r="AB16" i="1"/>
  <c r="AB17" i="1"/>
  <c r="J17" i="1" s="1"/>
  <c r="Y17" i="1"/>
  <c r="AB18" i="1"/>
  <c r="AB19" i="1"/>
  <c r="E19" i="1" s="1"/>
  <c r="Y19" i="1"/>
  <c r="AB20" i="1"/>
  <c r="AB21" i="1"/>
  <c r="J21" i="1" s="1"/>
  <c r="Y21" i="1"/>
  <c r="AB22" i="1"/>
  <c r="AB23" i="1"/>
  <c r="E23" i="1" s="1"/>
  <c r="Y23" i="1"/>
  <c r="AB24" i="1"/>
  <c r="AB28" i="1"/>
  <c r="Z28" i="1" s="1"/>
  <c r="Y28" i="1"/>
  <c r="AB29" i="1"/>
  <c r="K29" i="1" s="1"/>
  <c r="Y29" i="1"/>
  <c r="Z29" i="1"/>
  <c r="AB30" i="1"/>
  <c r="Z30" i="1"/>
  <c r="AB31" i="1"/>
  <c r="AB32" i="1"/>
  <c r="Z32" i="1" s="1"/>
  <c r="Y32" i="1"/>
  <c r="AB33" i="1"/>
  <c r="K33" i="1" s="1"/>
  <c r="Y33" i="1"/>
  <c r="Z33" i="1"/>
  <c r="AB34" i="1"/>
  <c r="Z34" i="1"/>
  <c r="AB35" i="1"/>
  <c r="AB36" i="1"/>
  <c r="Z36" i="1" s="1"/>
  <c r="Y36" i="1"/>
  <c r="AB37" i="1"/>
  <c r="K37" i="1" s="1"/>
  <c r="Y37" i="1"/>
  <c r="Z37" i="1"/>
  <c r="AB38" i="1"/>
  <c r="Z38" i="1"/>
  <c r="AB39" i="1"/>
  <c r="AB40" i="1"/>
  <c r="Z40" i="1" s="1"/>
  <c r="Y40" i="1"/>
  <c r="Y56" i="1"/>
  <c r="Z56" i="1"/>
  <c r="T56" i="1"/>
  <c r="U56" i="1"/>
  <c r="T12" i="1"/>
  <c r="T13" i="1"/>
  <c r="T16" i="1"/>
  <c r="T17" i="1"/>
  <c r="T20" i="1"/>
  <c r="T21" i="1"/>
  <c r="T24" i="1"/>
  <c r="T28" i="1"/>
  <c r="U29" i="1"/>
  <c r="T30" i="1"/>
  <c r="T32" i="1"/>
  <c r="U33" i="1"/>
  <c r="T34" i="1"/>
  <c r="T36" i="1"/>
  <c r="U37" i="1"/>
  <c r="T38" i="1"/>
  <c r="T40" i="1"/>
  <c r="O29" i="1"/>
  <c r="P29" i="1"/>
  <c r="P31" i="1"/>
  <c r="O33" i="1"/>
  <c r="P33" i="1"/>
  <c r="O37" i="1"/>
  <c r="P37" i="1"/>
  <c r="O12" i="1"/>
  <c r="O13" i="1"/>
  <c r="O16" i="1"/>
  <c r="O17" i="1"/>
  <c r="O20" i="1"/>
  <c r="O21" i="1"/>
  <c r="O24" i="1"/>
  <c r="O56" i="1"/>
  <c r="P56" i="1"/>
  <c r="K28" i="1"/>
  <c r="J29" i="1"/>
  <c r="K30" i="1"/>
  <c r="J31" i="1"/>
  <c r="K32" i="1"/>
  <c r="J33" i="1"/>
  <c r="K34" i="1"/>
  <c r="J35" i="1"/>
  <c r="K36" i="1"/>
  <c r="J37" i="1"/>
  <c r="K38" i="1"/>
  <c r="J39" i="1"/>
  <c r="K40" i="1"/>
  <c r="J14" i="1"/>
  <c r="J15" i="1"/>
  <c r="J18" i="1"/>
  <c r="J19" i="1"/>
  <c r="J22" i="1"/>
  <c r="L22" i="1" s="1"/>
  <c r="J23" i="1"/>
  <c r="J56" i="1"/>
  <c r="K56" i="1"/>
  <c r="E28" i="1"/>
  <c r="E12" i="1"/>
  <c r="E13" i="1"/>
  <c r="E14" i="1"/>
  <c r="E16" i="1"/>
  <c r="E17" i="1"/>
  <c r="E18" i="1"/>
  <c r="E20" i="1"/>
  <c r="E21" i="1"/>
  <c r="E22" i="1"/>
  <c r="G22" i="1" s="1"/>
  <c r="E24" i="1"/>
  <c r="E29" i="1"/>
  <c r="E30" i="1"/>
  <c r="E33" i="1"/>
  <c r="E34" i="1"/>
  <c r="E37" i="1"/>
  <c r="E38" i="1"/>
  <c r="F28" i="1"/>
  <c r="F29" i="1"/>
  <c r="F30" i="1"/>
  <c r="F32" i="1"/>
  <c r="F33" i="1"/>
  <c r="F34" i="1"/>
  <c r="F36" i="1"/>
  <c r="F37" i="1"/>
  <c r="F38" i="1"/>
  <c r="F40" i="1"/>
  <c r="E56" i="1"/>
  <c r="F56" i="1"/>
  <c r="AB11" i="10"/>
  <c r="E11" i="10" s="1"/>
  <c r="R6" i="10"/>
  <c r="AB12" i="10"/>
  <c r="AB13" i="10"/>
  <c r="AB14" i="10"/>
  <c r="AB15" i="10"/>
  <c r="AB16" i="10"/>
  <c r="AB17" i="10"/>
  <c r="AB18" i="10"/>
  <c r="AB19" i="10"/>
  <c r="AB20" i="10"/>
  <c r="AB21" i="10"/>
  <c r="AB22" i="10"/>
  <c r="AB23" i="10"/>
  <c r="AB24" i="10"/>
  <c r="AB28" i="10"/>
  <c r="AB29" i="10"/>
  <c r="Y29" i="10"/>
  <c r="AB30" i="10"/>
  <c r="AB31" i="10"/>
  <c r="AB32" i="10"/>
  <c r="AB33" i="10"/>
  <c r="AB34" i="10"/>
  <c r="Z34" i="10"/>
  <c r="AB35" i="10"/>
  <c r="AB36" i="10"/>
  <c r="AB37" i="10"/>
  <c r="Y37" i="10"/>
  <c r="AB38" i="10"/>
  <c r="AB39" i="10"/>
  <c r="AB40" i="10"/>
  <c r="Z44" i="10"/>
  <c r="Z45" i="10"/>
  <c r="Z46" i="10"/>
  <c r="Z47" i="10"/>
  <c r="Z48" i="10"/>
  <c r="Z49" i="10"/>
  <c r="Z50" i="10"/>
  <c r="Z51" i="10"/>
  <c r="Z52" i="10"/>
  <c r="Y68" i="10"/>
  <c r="Y69" i="10"/>
  <c r="D15" i="6" s="1"/>
  <c r="Y70" i="10"/>
  <c r="Y71" i="10"/>
  <c r="Y72" i="10"/>
  <c r="Y73" i="10"/>
  <c r="Y74" i="10"/>
  <c r="Y75" i="10"/>
  <c r="Y76" i="10"/>
  <c r="Y56" i="10"/>
  <c r="Z56" i="10"/>
  <c r="Y57" i="10"/>
  <c r="Z57" i="10"/>
  <c r="Y58" i="10"/>
  <c r="Z58" i="10"/>
  <c r="Y59" i="10"/>
  <c r="Z59" i="10"/>
  <c r="Y60" i="10"/>
  <c r="Z60" i="10"/>
  <c r="Y61" i="10"/>
  <c r="Z61" i="10"/>
  <c r="Y62" i="10"/>
  <c r="Z62" i="10"/>
  <c r="Y63" i="10"/>
  <c r="Z63" i="10"/>
  <c r="Y64" i="10"/>
  <c r="Z64" i="10"/>
  <c r="Y44" i="10"/>
  <c r="Y45" i="10"/>
  <c r="Y46" i="10"/>
  <c r="Y47" i="10"/>
  <c r="Y48" i="10"/>
  <c r="Y49" i="10"/>
  <c r="Y50" i="10"/>
  <c r="Y51" i="10"/>
  <c r="Y52" i="10"/>
  <c r="D16" i="6"/>
  <c r="T23" i="10"/>
  <c r="T33" i="10"/>
  <c r="T35" i="10"/>
  <c r="U44" i="10"/>
  <c r="U45" i="10"/>
  <c r="U46" i="10"/>
  <c r="U47" i="10"/>
  <c r="U48" i="10"/>
  <c r="U49" i="10"/>
  <c r="U50" i="10"/>
  <c r="U51" i="10"/>
  <c r="U52" i="10"/>
  <c r="T68" i="10"/>
  <c r="T69" i="10"/>
  <c r="T70" i="10"/>
  <c r="T71" i="10"/>
  <c r="T72" i="10"/>
  <c r="T73" i="10"/>
  <c r="T74" i="10"/>
  <c r="T75" i="10"/>
  <c r="T76" i="10"/>
  <c r="T56" i="10"/>
  <c r="U56" i="10"/>
  <c r="T57" i="10"/>
  <c r="U57" i="10"/>
  <c r="T58" i="10"/>
  <c r="U58" i="10"/>
  <c r="T59" i="10"/>
  <c r="U59" i="10"/>
  <c r="T60" i="10"/>
  <c r="U60" i="10"/>
  <c r="T61" i="10"/>
  <c r="U61" i="10"/>
  <c r="T62" i="10"/>
  <c r="U62" i="10"/>
  <c r="T63" i="10"/>
  <c r="U63" i="10"/>
  <c r="T64" i="10"/>
  <c r="U64" i="10"/>
  <c r="T44" i="10"/>
  <c r="T45" i="10"/>
  <c r="T46" i="10"/>
  <c r="T47" i="10"/>
  <c r="T48" i="10"/>
  <c r="T49" i="10"/>
  <c r="T50" i="10"/>
  <c r="T51" i="10"/>
  <c r="T52" i="10"/>
  <c r="O14" i="10"/>
  <c r="O18" i="10"/>
  <c r="O22" i="10"/>
  <c r="P30" i="10"/>
  <c r="P32" i="10"/>
  <c r="P34" i="10"/>
  <c r="P38" i="10"/>
  <c r="P40" i="10"/>
  <c r="P44" i="10"/>
  <c r="P45" i="10"/>
  <c r="P46" i="10"/>
  <c r="P47" i="10"/>
  <c r="P48" i="10"/>
  <c r="P49" i="10"/>
  <c r="P50" i="10"/>
  <c r="P51" i="10"/>
  <c r="P52" i="10"/>
  <c r="O68" i="10"/>
  <c r="O69" i="10"/>
  <c r="O70" i="10"/>
  <c r="O71" i="10"/>
  <c r="O72" i="10"/>
  <c r="O73" i="10"/>
  <c r="O74" i="10"/>
  <c r="O75" i="10"/>
  <c r="O76" i="10"/>
  <c r="O56" i="10"/>
  <c r="P56" i="10"/>
  <c r="O57" i="10"/>
  <c r="P57" i="10"/>
  <c r="O58" i="10"/>
  <c r="P58" i="10"/>
  <c r="O59" i="10"/>
  <c r="P59" i="10"/>
  <c r="O60" i="10"/>
  <c r="P60" i="10"/>
  <c r="O61" i="10"/>
  <c r="P61" i="10"/>
  <c r="O62" i="10"/>
  <c r="P62" i="10"/>
  <c r="O63" i="10"/>
  <c r="P63" i="10"/>
  <c r="O64" i="10"/>
  <c r="P64" i="10"/>
  <c r="D17" i="4"/>
  <c r="O44" i="10"/>
  <c r="O45" i="10"/>
  <c r="O46" i="10"/>
  <c r="O47" i="10"/>
  <c r="O48" i="10"/>
  <c r="O49" i="10"/>
  <c r="O50" i="10"/>
  <c r="O51" i="10"/>
  <c r="O52" i="10"/>
  <c r="D15" i="4"/>
  <c r="J13" i="10"/>
  <c r="J17" i="10"/>
  <c r="J21" i="10"/>
  <c r="J30" i="10"/>
  <c r="J32" i="10"/>
  <c r="J34" i="10"/>
  <c r="J38" i="10"/>
  <c r="J40" i="10"/>
  <c r="K44" i="10"/>
  <c r="K45" i="10"/>
  <c r="K46" i="10"/>
  <c r="K47" i="10"/>
  <c r="K48" i="10"/>
  <c r="K49" i="10"/>
  <c r="K50" i="10"/>
  <c r="K51" i="10"/>
  <c r="K52" i="10"/>
  <c r="J68" i="10"/>
  <c r="J69" i="10"/>
  <c r="J70" i="10"/>
  <c r="J71" i="10"/>
  <c r="J72" i="10"/>
  <c r="J73" i="10"/>
  <c r="J74" i="10"/>
  <c r="J75" i="10"/>
  <c r="J76" i="10"/>
  <c r="J56" i="10"/>
  <c r="D17" i="3" s="1"/>
  <c r="K56" i="10"/>
  <c r="J57" i="10"/>
  <c r="K57" i="10"/>
  <c r="J58" i="10"/>
  <c r="K58" i="10"/>
  <c r="J59" i="10"/>
  <c r="K59" i="10"/>
  <c r="J60" i="10"/>
  <c r="K60" i="10"/>
  <c r="J61" i="10"/>
  <c r="K61" i="10"/>
  <c r="J62" i="10"/>
  <c r="K62" i="10"/>
  <c r="J63" i="10"/>
  <c r="K63" i="10"/>
  <c r="J64" i="10"/>
  <c r="K64" i="10"/>
  <c r="J44" i="10"/>
  <c r="J45" i="10"/>
  <c r="J46" i="10"/>
  <c r="J47" i="10"/>
  <c r="J48" i="10"/>
  <c r="J49" i="10"/>
  <c r="J50" i="10"/>
  <c r="J51" i="10"/>
  <c r="J52" i="10"/>
  <c r="E56" i="10"/>
  <c r="F56" i="10"/>
  <c r="E57" i="10"/>
  <c r="F57" i="10"/>
  <c r="E58" i="10"/>
  <c r="F58" i="10"/>
  <c r="E59" i="10"/>
  <c r="F59" i="10"/>
  <c r="E60" i="10"/>
  <c r="F60" i="10"/>
  <c r="E61" i="10"/>
  <c r="F61" i="10"/>
  <c r="E62" i="10"/>
  <c r="F62" i="10"/>
  <c r="E63" i="10"/>
  <c r="F63" i="10"/>
  <c r="E64" i="10"/>
  <c r="F64" i="10"/>
  <c r="E12" i="10"/>
  <c r="E14" i="10"/>
  <c r="E16" i="10"/>
  <c r="E18" i="10"/>
  <c r="E20" i="10"/>
  <c r="E22" i="10"/>
  <c r="E24" i="10"/>
  <c r="E29" i="10"/>
  <c r="F29" i="10"/>
  <c r="F30" i="10"/>
  <c r="E31" i="10"/>
  <c r="F31" i="10"/>
  <c r="E33" i="10"/>
  <c r="F33" i="10"/>
  <c r="F34" i="10"/>
  <c r="E35" i="10"/>
  <c r="F35" i="10"/>
  <c r="E37" i="10"/>
  <c r="F37" i="10"/>
  <c r="F38" i="10"/>
  <c r="E39" i="10"/>
  <c r="F39" i="10"/>
  <c r="F44" i="10"/>
  <c r="F45" i="10"/>
  <c r="F46" i="10"/>
  <c r="F47" i="10"/>
  <c r="F48" i="10"/>
  <c r="F49" i="10"/>
  <c r="F50" i="10"/>
  <c r="F51" i="10"/>
  <c r="F52" i="10"/>
  <c r="E68" i="10"/>
  <c r="E69" i="10"/>
  <c r="E70" i="10"/>
  <c r="E71" i="10"/>
  <c r="E72" i="10"/>
  <c r="E73" i="10"/>
  <c r="E74" i="10"/>
  <c r="E75" i="10"/>
  <c r="E76" i="10"/>
  <c r="E44" i="10"/>
  <c r="E45" i="10"/>
  <c r="E46" i="10"/>
  <c r="E47" i="10"/>
  <c r="E48" i="10"/>
  <c r="E49" i="10"/>
  <c r="E50" i="10"/>
  <c r="E51" i="10"/>
  <c r="E52" i="10"/>
  <c r="E20" i="2"/>
  <c r="E21" i="2"/>
  <c r="E22" i="2"/>
  <c r="E23" i="2"/>
  <c r="E24" i="2"/>
  <c r="E25" i="2"/>
  <c r="E26" i="2"/>
  <c r="E27" i="2"/>
  <c r="E28" i="2"/>
  <c r="E29" i="2"/>
  <c r="E30" i="2"/>
  <c r="E31" i="2"/>
  <c r="E32" i="2"/>
  <c r="E33" i="2"/>
  <c r="E34" i="2"/>
  <c r="C4" i="10"/>
  <c r="C3" i="10"/>
  <c r="C2" i="10"/>
  <c r="D39" i="7"/>
  <c r="E39" i="7"/>
  <c r="F39" i="7"/>
  <c r="G39" i="7"/>
  <c r="D38" i="4"/>
  <c r="D38" i="5"/>
  <c r="D38" i="6"/>
  <c r="D39" i="6" s="1"/>
  <c r="AJ14" i="10"/>
  <c r="AJ13" i="10"/>
  <c r="C22" i="7"/>
  <c r="D22" i="7"/>
  <c r="E22" i="7"/>
  <c r="F22" i="7"/>
  <c r="G22" i="7"/>
  <c r="C23" i="7"/>
  <c r="D23" i="7"/>
  <c r="E23" i="7"/>
  <c r="F23" i="7"/>
  <c r="G23" i="7"/>
  <c r="C24" i="7"/>
  <c r="D24" i="7"/>
  <c r="E24" i="7"/>
  <c r="H24" i="7" s="1"/>
  <c r="J24" i="7" s="1"/>
  <c r="F24" i="7"/>
  <c r="G24" i="7"/>
  <c r="C25" i="7"/>
  <c r="D25" i="7"/>
  <c r="E25" i="7"/>
  <c r="F25" i="7"/>
  <c r="G25" i="7"/>
  <c r="C26" i="7"/>
  <c r="D26" i="7"/>
  <c r="E26" i="7"/>
  <c r="F26" i="7"/>
  <c r="G26" i="7"/>
  <c r="H26" i="7"/>
  <c r="J26" i="7" s="1"/>
  <c r="C27" i="7"/>
  <c r="D27" i="7"/>
  <c r="E27" i="7"/>
  <c r="F27" i="7"/>
  <c r="G27" i="7"/>
  <c r="C28" i="7"/>
  <c r="D28" i="7"/>
  <c r="E28" i="7"/>
  <c r="F28" i="7"/>
  <c r="G28" i="7"/>
  <c r="C30" i="7"/>
  <c r="D30" i="7"/>
  <c r="E30" i="7"/>
  <c r="F30" i="7"/>
  <c r="G30" i="7"/>
  <c r="C31" i="7"/>
  <c r="D31" i="7"/>
  <c r="E31" i="7"/>
  <c r="F31" i="7"/>
  <c r="G31" i="7"/>
  <c r="C32" i="7"/>
  <c r="D32" i="7"/>
  <c r="E32" i="7"/>
  <c r="F32" i="7"/>
  <c r="G32" i="7"/>
  <c r="C33" i="7"/>
  <c r="D33" i="7"/>
  <c r="E33" i="7"/>
  <c r="H33" i="7" s="1"/>
  <c r="J33" i="7" s="1"/>
  <c r="F33" i="7"/>
  <c r="G33" i="7"/>
  <c r="C34" i="7"/>
  <c r="D34" i="7"/>
  <c r="E34" i="7"/>
  <c r="F34" i="7"/>
  <c r="G34" i="7"/>
  <c r="C35" i="7"/>
  <c r="D35" i="7"/>
  <c r="E35" i="7"/>
  <c r="F35" i="7"/>
  <c r="G35" i="7"/>
  <c r="C36" i="7"/>
  <c r="D36" i="7"/>
  <c r="E36" i="7"/>
  <c r="F36" i="7"/>
  <c r="G36" i="7"/>
  <c r="H36" i="7"/>
  <c r="J36" i="7" s="1"/>
  <c r="Y69" i="1"/>
  <c r="Y70" i="1"/>
  <c r="Y71" i="1"/>
  <c r="Y72" i="1"/>
  <c r="Y73" i="1"/>
  <c r="Y74" i="1"/>
  <c r="Y75" i="1"/>
  <c r="Y76" i="1"/>
  <c r="Y68" i="1"/>
  <c r="T69" i="1"/>
  <c r="T70" i="1"/>
  <c r="T71" i="1"/>
  <c r="T72" i="1"/>
  <c r="T73" i="1"/>
  <c r="T74" i="1"/>
  <c r="T75" i="1"/>
  <c r="T76" i="1"/>
  <c r="T68" i="1"/>
  <c r="O69" i="1"/>
  <c r="O70" i="1"/>
  <c r="O71" i="1"/>
  <c r="O72" i="1"/>
  <c r="O73" i="1"/>
  <c r="O74" i="1"/>
  <c r="O75" i="1"/>
  <c r="O76" i="1"/>
  <c r="O68" i="1"/>
  <c r="J69" i="1"/>
  <c r="J70" i="1"/>
  <c r="J71" i="1"/>
  <c r="J72" i="1"/>
  <c r="J73" i="1"/>
  <c r="J74" i="1"/>
  <c r="J75" i="1"/>
  <c r="J76" i="1"/>
  <c r="J68" i="1"/>
  <c r="E69" i="1"/>
  <c r="E70" i="1"/>
  <c r="E71" i="1"/>
  <c r="E72" i="1"/>
  <c r="E73" i="1"/>
  <c r="E74" i="1"/>
  <c r="E75" i="1"/>
  <c r="E76" i="1"/>
  <c r="E68" i="1"/>
  <c r="Y57" i="1"/>
  <c r="C17" i="6" s="1"/>
  <c r="Z57" i="1"/>
  <c r="Y58" i="1"/>
  <c r="Z58" i="1"/>
  <c r="Y59" i="1"/>
  <c r="Z59" i="1"/>
  <c r="Y60" i="1"/>
  <c r="Z60" i="1"/>
  <c r="Y61" i="1"/>
  <c r="Z61" i="1"/>
  <c r="Y62" i="1"/>
  <c r="Z62" i="1"/>
  <c r="Y63" i="1"/>
  <c r="Z63" i="1"/>
  <c r="Y64" i="1"/>
  <c r="Z64" i="1"/>
  <c r="T57" i="1"/>
  <c r="U57" i="1"/>
  <c r="T58" i="1"/>
  <c r="U58" i="1"/>
  <c r="T59" i="1"/>
  <c r="U59" i="1"/>
  <c r="T60" i="1"/>
  <c r="U60" i="1"/>
  <c r="T61" i="1"/>
  <c r="U61" i="1"/>
  <c r="T62" i="1"/>
  <c r="U62" i="1"/>
  <c r="T63" i="1"/>
  <c r="U63" i="1"/>
  <c r="T64" i="1"/>
  <c r="U64" i="1"/>
  <c r="O57" i="1"/>
  <c r="P57" i="1"/>
  <c r="O58" i="1"/>
  <c r="P58" i="1"/>
  <c r="O59" i="1"/>
  <c r="P59" i="1"/>
  <c r="O60" i="1"/>
  <c r="P60" i="1"/>
  <c r="O61" i="1"/>
  <c r="P61" i="1"/>
  <c r="O62" i="1"/>
  <c r="P62" i="1"/>
  <c r="O63" i="1"/>
  <c r="P63" i="1"/>
  <c r="O64" i="1"/>
  <c r="P64" i="1"/>
  <c r="J57" i="1"/>
  <c r="C17" i="3" s="1"/>
  <c r="D19" i="7" s="1"/>
  <c r="K57" i="1"/>
  <c r="J58" i="1"/>
  <c r="K58" i="1"/>
  <c r="J59" i="1"/>
  <c r="K59" i="1"/>
  <c r="J60" i="1"/>
  <c r="K60" i="1"/>
  <c r="J61" i="1"/>
  <c r="K61" i="1"/>
  <c r="J62" i="1"/>
  <c r="K62" i="1"/>
  <c r="J63" i="1"/>
  <c r="K63" i="1"/>
  <c r="J64" i="1"/>
  <c r="K64" i="1"/>
  <c r="E57" i="1"/>
  <c r="F57" i="1"/>
  <c r="E58" i="1"/>
  <c r="F58" i="1"/>
  <c r="E59" i="1"/>
  <c r="F59" i="1"/>
  <c r="E60" i="1"/>
  <c r="F60" i="1"/>
  <c r="E61" i="1"/>
  <c r="F61" i="1"/>
  <c r="E62" i="1"/>
  <c r="F62" i="1"/>
  <c r="E63" i="1"/>
  <c r="F63" i="1"/>
  <c r="E64" i="1"/>
  <c r="F64" i="1"/>
  <c r="Y45" i="1"/>
  <c r="Z45" i="1"/>
  <c r="Y46" i="1"/>
  <c r="Z46" i="1"/>
  <c r="Y47" i="1"/>
  <c r="Z47" i="1"/>
  <c r="Y48" i="1"/>
  <c r="Z48" i="1"/>
  <c r="Y49" i="1"/>
  <c r="Z49" i="1"/>
  <c r="Y50" i="1"/>
  <c r="Z50" i="1"/>
  <c r="Y51" i="1"/>
  <c r="Z51" i="1"/>
  <c r="Y52" i="1"/>
  <c r="Z52" i="1"/>
  <c r="Z44" i="1"/>
  <c r="Y44" i="1"/>
  <c r="T45" i="1"/>
  <c r="U45" i="1"/>
  <c r="T46" i="1"/>
  <c r="U46" i="1"/>
  <c r="T47" i="1"/>
  <c r="U47" i="1"/>
  <c r="T48" i="1"/>
  <c r="U48" i="1"/>
  <c r="T49" i="1"/>
  <c r="U49" i="1"/>
  <c r="T50" i="1"/>
  <c r="U50" i="1"/>
  <c r="T51" i="1"/>
  <c r="U51" i="1"/>
  <c r="T52" i="1"/>
  <c r="U52" i="1"/>
  <c r="U44" i="1"/>
  <c r="T44" i="1"/>
  <c r="O45" i="1"/>
  <c r="P45" i="1"/>
  <c r="O46" i="1"/>
  <c r="P46" i="1"/>
  <c r="O47" i="1"/>
  <c r="P47" i="1"/>
  <c r="O48" i="1"/>
  <c r="P48" i="1"/>
  <c r="O49" i="1"/>
  <c r="P49" i="1"/>
  <c r="O50" i="1"/>
  <c r="P50" i="1"/>
  <c r="O51" i="1"/>
  <c r="P51" i="1"/>
  <c r="O52" i="1"/>
  <c r="P52" i="1"/>
  <c r="P44" i="1"/>
  <c r="O44" i="1"/>
  <c r="J45" i="1"/>
  <c r="K45" i="1"/>
  <c r="J46" i="1"/>
  <c r="K46" i="1"/>
  <c r="J47" i="1"/>
  <c r="K47" i="1"/>
  <c r="J48" i="1"/>
  <c r="K48" i="1"/>
  <c r="J49" i="1"/>
  <c r="K49" i="1"/>
  <c r="J50" i="1"/>
  <c r="K50" i="1"/>
  <c r="J51" i="1"/>
  <c r="K51" i="1"/>
  <c r="J52" i="1"/>
  <c r="K52" i="1"/>
  <c r="K44" i="1"/>
  <c r="J44" i="1"/>
  <c r="C16" i="3" s="1"/>
  <c r="E45" i="1"/>
  <c r="F45" i="1"/>
  <c r="E46" i="1"/>
  <c r="F46" i="1"/>
  <c r="E47" i="1"/>
  <c r="F47" i="1"/>
  <c r="E48" i="1"/>
  <c r="F48" i="1"/>
  <c r="E49" i="1"/>
  <c r="F49" i="1"/>
  <c r="E50" i="1"/>
  <c r="F50" i="1"/>
  <c r="E51" i="1"/>
  <c r="F51" i="1"/>
  <c r="E52" i="1"/>
  <c r="F52" i="1"/>
  <c r="F44" i="1"/>
  <c r="E44" i="1"/>
  <c r="C29" i="7"/>
  <c r="D29" i="7"/>
  <c r="E29" i="7"/>
  <c r="F29" i="7"/>
  <c r="G29" i="7"/>
  <c r="B8" i="2"/>
  <c r="B9" i="2"/>
  <c r="B10" i="2"/>
  <c r="B10" i="7"/>
  <c r="B10" i="6"/>
  <c r="B10" i="5"/>
  <c r="B10" i="4"/>
  <c r="B10" i="3"/>
  <c r="B9" i="7"/>
  <c r="B9" i="6"/>
  <c r="B9" i="5"/>
  <c r="B9" i="4"/>
  <c r="B9" i="3"/>
  <c r="B8" i="7"/>
  <c r="B8" i="6"/>
  <c r="B8" i="5"/>
  <c r="B8" i="4"/>
  <c r="B8" i="3"/>
  <c r="G38" i="7"/>
  <c r="E34" i="6"/>
  <c r="E33" i="6"/>
  <c r="E32" i="6"/>
  <c r="E31" i="6"/>
  <c r="E30" i="6"/>
  <c r="E29" i="6"/>
  <c r="E28" i="6"/>
  <c r="E27" i="6"/>
  <c r="E26" i="6"/>
  <c r="E25" i="6"/>
  <c r="E24" i="6"/>
  <c r="E23" i="6"/>
  <c r="E22" i="6"/>
  <c r="E21" i="6"/>
  <c r="E20" i="6"/>
  <c r="C38" i="5"/>
  <c r="E34" i="5"/>
  <c r="E33" i="5"/>
  <c r="E32" i="5"/>
  <c r="E31" i="5"/>
  <c r="E30" i="5"/>
  <c r="E29" i="5"/>
  <c r="E28" i="5"/>
  <c r="E27" i="5"/>
  <c r="E26" i="5"/>
  <c r="E25" i="5"/>
  <c r="E24" i="5"/>
  <c r="E23" i="5"/>
  <c r="E22" i="5"/>
  <c r="E21" i="5"/>
  <c r="E20" i="5"/>
  <c r="E34" i="4"/>
  <c r="E33" i="4"/>
  <c r="E32" i="4"/>
  <c r="E31" i="4"/>
  <c r="E30" i="4"/>
  <c r="E29" i="4"/>
  <c r="E28" i="4"/>
  <c r="E27" i="4"/>
  <c r="E26" i="4"/>
  <c r="E25" i="4"/>
  <c r="E24" i="4"/>
  <c r="E23" i="4"/>
  <c r="E22" i="4"/>
  <c r="E21" i="4"/>
  <c r="E20" i="4"/>
  <c r="E34" i="3"/>
  <c r="E33" i="3"/>
  <c r="E32" i="3"/>
  <c r="E31" i="3"/>
  <c r="E30" i="3"/>
  <c r="E29" i="3"/>
  <c r="E28" i="3"/>
  <c r="E27" i="3"/>
  <c r="E26" i="3"/>
  <c r="E25" i="3"/>
  <c r="E24" i="3"/>
  <c r="E23" i="3"/>
  <c r="E22" i="3"/>
  <c r="E21" i="3"/>
  <c r="E20" i="3"/>
  <c r="AJ14" i="1"/>
  <c r="AJ13" i="1"/>
  <c r="H30" i="7" l="1"/>
  <c r="J30" i="7" s="1"/>
  <c r="H32" i="7"/>
  <c r="J32" i="7" s="1"/>
  <c r="G11" i="10"/>
  <c r="J11" i="1"/>
  <c r="L11" i="1" s="1"/>
  <c r="C17" i="2"/>
  <c r="C15" i="6"/>
  <c r="D17" i="2"/>
  <c r="D16" i="3"/>
  <c r="E16" i="3" s="1"/>
  <c r="Y40" i="10"/>
  <c r="K40" i="10"/>
  <c r="E40" i="10"/>
  <c r="Z40" i="10"/>
  <c r="T40" i="10"/>
  <c r="F40" i="10"/>
  <c r="U40" i="10"/>
  <c r="O40" i="10"/>
  <c r="Y32" i="10"/>
  <c r="K32" i="10"/>
  <c r="E32" i="10"/>
  <c r="Z32" i="10"/>
  <c r="T32" i="10"/>
  <c r="F32" i="10"/>
  <c r="U32" i="10"/>
  <c r="O32" i="10"/>
  <c r="Y23" i="10"/>
  <c r="O23" i="10"/>
  <c r="J23" i="10"/>
  <c r="E23" i="10"/>
  <c r="Y19" i="10"/>
  <c r="O19" i="10"/>
  <c r="J19" i="10"/>
  <c r="E19" i="10"/>
  <c r="Y15" i="10"/>
  <c r="O15" i="10"/>
  <c r="J15" i="10"/>
  <c r="E15" i="10"/>
  <c r="U31" i="10"/>
  <c r="U35" i="10"/>
  <c r="U39" i="10"/>
  <c r="O31" i="10"/>
  <c r="O35" i="10"/>
  <c r="O39" i="10"/>
  <c r="Y31" i="10"/>
  <c r="Y35" i="10"/>
  <c r="Y39" i="10"/>
  <c r="T30" i="10"/>
  <c r="T34" i="10"/>
  <c r="T38" i="10"/>
  <c r="O12" i="10"/>
  <c r="O16" i="10"/>
  <c r="O20" i="10"/>
  <c r="O24" i="10"/>
  <c r="P31" i="10"/>
  <c r="P35" i="10"/>
  <c r="P39" i="10"/>
  <c r="J31" i="10"/>
  <c r="J35" i="10"/>
  <c r="J39" i="10"/>
  <c r="Y12" i="10"/>
  <c r="Y14" i="10"/>
  <c r="Y16" i="10"/>
  <c r="Y18" i="10"/>
  <c r="Y20" i="10"/>
  <c r="Y22" i="10"/>
  <c r="Y24" i="10"/>
  <c r="Y30" i="10"/>
  <c r="Z31" i="10"/>
  <c r="Y34" i="10"/>
  <c r="Z35" i="10"/>
  <c r="Y38" i="10"/>
  <c r="Z39" i="10"/>
  <c r="T14" i="10"/>
  <c r="T18" i="10"/>
  <c r="T22" i="10"/>
  <c r="U30" i="10"/>
  <c r="U34" i="10"/>
  <c r="U38" i="10"/>
  <c r="O30" i="10"/>
  <c r="O34" i="10"/>
  <c r="O38" i="10"/>
  <c r="J12" i="10"/>
  <c r="J16" i="10"/>
  <c r="J20" i="10"/>
  <c r="J24" i="10"/>
  <c r="K29" i="10"/>
  <c r="K31" i="10"/>
  <c r="K33" i="10"/>
  <c r="K35" i="10"/>
  <c r="K37" i="10"/>
  <c r="K39" i="10"/>
  <c r="C15" i="5"/>
  <c r="C16" i="2"/>
  <c r="H34" i="7"/>
  <c r="J34" i="7" s="1"/>
  <c r="H23" i="7"/>
  <c r="J23" i="7" s="1"/>
  <c r="D16" i="2"/>
  <c r="D15" i="2"/>
  <c r="D15" i="3"/>
  <c r="T19" i="10"/>
  <c r="Z37" i="10"/>
  <c r="K34" i="10"/>
  <c r="Z29" i="10"/>
  <c r="J22" i="10"/>
  <c r="J18" i="10"/>
  <c r="J14" i="10"/>
  <c r="Y11" i="10"/>
  <c r="AA11" i="10" s="1"/>
  <c r="C15" i="4"/>
  <c r="Y39" i="1"/>
  <c r="K39" i="1"/>
  <c r="E39" i="1"/>
  <c r="Z39" i="1"/>
  <c r="T39" i="1"/>
  <c r="F39" i="1"/>
  <c r="U39" i="1"/>
  <c r="O39" i="1"/>
  <c r="Y35" i="1"/>
  <c r="K35" i="1"/>
  <c r="E35" i="1"/>
  <c r="Z35" i="1"/>
  <c r="T35" i="1"/>
  <c r="F35" i="1"/>
  <c r="U35" i="1"/>
  <c r="O35" i="1"/>
  <c r="Y31" i="1"/>
  <c r="K31" i="1"/>
  <c r="E31" i="1"/>
  <c r="Z31" i="1"/>
  <c r="C14" i="6" s="1"/>
  <c r="T31" i="1"/>
  <c r="F31" i="1"/>
  <c r="C14" i="2" s="1"/>
  <c r="U31" i="1"/>
  <c r="O31" i="1"/>
  <c r="H29" i="7"/>
  <c r="J29" i="7" s="1"/>
  <c r="D18" i="7"/>
  <c r="C16" i="5"/>
  <c r="C15" i="2"/>
  <c r="H31" i="7"/>
  <c r="J31" i="7" s="1"/>
  <c r="H28" i="7"/>
  <c r="J28" i="7" s="1"/>
  <c r="J36" i="10"/>
  <c r="J28" i="10"/>
  <c r="L28" i="10" s="1"/>
  <c r="D16" i="4"/>
  <c r="P36" i="10"/>
  <c r="P28" i="10"/>
  <c r="D17" i="5"/>
  <c r="D15" i="5"/>
  <c r="T39" i="10"/>
  <c r="T31" i="10"/>
  <c r="T15" i="10"/>
  <c r="Z38" i="10"/>
  <c r="Y36" i="10"/>
  <c r="K36" i="10"/>
  <c r="E36" i="10"/>
  <c r="Z36" i="10"/>
  <c r="T36" i="10"/>
  <c r="F36" i="10"/>
  <c r="U36" i="10"/>
  <c r="O36" i="10"/>
  <c r="Y33" i="10"/>
  <c r="Z30" i="10"/>
  <c r="Y28" i="10"/>
  <c r="K28" i="10"/>
  <c r="D14" i="3" s="1"/>
  <c r="E28" i="10"/>
  <c r="Z28" i="10"/>
  <c r="T28" i="10"/>
  <c r="F28" i="10"/>
  <c r="D14" i="2" s="1"/>
  <c r="U28" i="10"/>
  <c r="O28" i="10"/>
  <c r="Q28" i="10" s="1"/>
  <c r="Y21" i="10"/>
  <c r="E21" i="10"/>
  <c r="T21" i="10"/>
  <c r="O21" i="10"/>
  <c r="Y17" i="10"/>
  <c r="E17" i="10"/>
  <c r="T17" i="10"/>
  <c r="O17" i="10"/>
  <c r="Y13" i="10"/>
  <c r="E13" i="10"/>
  <c r="T13" i="10"/>
  <c r="O13" i="10"/>
  <c r="P35" i="1"/>
  <c r="C14" i="3"/>
  <c r="C16" i="4"/>
  <c r="C16" i="6"/>
  <c r="C15" i="3"/>
  <c r="D16" i="5"/>
  <c r="T37" i="10"/>
  <c r="T29" i="10"/>
  <c r="T11" i="10"/>
  <c r="V11" i="10" s="1"/>
  <c r="D18" i="5" s="1"/>
  <c r="D17" i="6"/>
  <c r="E17" i="6" s="1"/>
  <c r="K38" i="10"/>
  <c r="Z33" i="10"/>
  <c r="K30" i="10"/>
  <c r="T24" i="10"/>
  <c r="T20" i="10"/>
  <c r="T16" i="10"/>
  <c r="T12" i="10"/>
  <c r="C17" i="4"/>
  <c r="P39" i="1"/>
  <c r="C17" i="5"/>
  <c r="E17" i="5" s="1"/>
  <c r="H27" i="7"/>
  <c r="J27" i="7" s="1"/>
  <c r="J37" i="10"/>
  <c r="J33" i="10"/>
  <c r="J29" i="10"/>
  <c r="J11" i="10"/>
  <c r="L11" i="10" s="1"/>
  <c r="P37" i="10"/>
  <c r="P33" i="10"/>
  <c r="P29" i="10"/>
  <c r="E40" i="1"/>
  <c r="E36" i="1"/>
  <c r="E32" i="1"/>
  <c r="J40" i="1"/>
  <c r="J38" i="1"/>
  <c r="J36" i="1"/>
  <c r="J34" i="1"/>
  <c r="J32" i="1"/>
  <c r="J30" i="1"/>
  <c r="J28" i="1"/>
  <c r="O23" i="1"/>
  <c r="O19" i="1"/>
  <c r="O15" i="1"/>
  <c r="P40" i="1"/>
  <c r="P38" i="1"/>
  <c r="P36" i="1"/>
  <c r="P34" i="1"/>
  <c r="P32" i="1"/>
  <c r="P30" i="1"/>
  <c r="P28" i="1"/>
  <c r="C14" i="4" s="1"/>
  <c r="T37" i="1"/>
  <c r="T33" i="1"/>
  <c r="T29" i="1"/>
  <c r="T23" i="1"/>
  <c r="T19" i="1"/>
  <c r="T15" i="1"/>
  <c r="Y38" i="1"/>
  <c r="Y34" i="1"/>
  <c r="Y30" i="1"/>
  <c r="Y24" i="1"/>
  <c r="Y22" i="1"/>
  <c r="AA22" i="1" s="1"/>
  <c r="Y20" i="1"/>
  <c r="Y18" i="1"/>
  <c r="Y16" i="1"/>
  <c r="Y14" i="1"/>
  <c r="Y12" i="1"/>
  <c r="O11" i="1"/>
  <c r="H35" i="7"/>
  <c r="J35" i="7" s="1"/>
  <c r="H25" i="7"/>
  <c r="J25" i="7" s="1"/>
  <c r="E38" i="10"/>
  <c r="E34" i="10"/>
  <c r="E30" i="10"/>
  <c r="O37" i="10"/>
  <c r="O33" i="10"/>
  <c r="O29" i="10"/>
  <c r="O11" i="10"/>
  <c r="Q11" i="10" s="1"/>
  <c r="U37" i="10"/>
  <c r="U33" i="10"/>
  <c r="U29" i="10"/>
  <c r="E11" i="1"/>
  <c r="G11" i="1" s="1"/>
  <c r="C18" i="2" s="1"/>
  <c r="J24" i="1"/>
  <c r="J20" i="1"/>
  <c r="J16" i="1"/>
  <c r="J12" i="1"/>
  <c r="O22" i="1"/>
  <c r="Q22" i="1" s="1"/>
  <c r="O18" i="1"/>
  <c r="O14" i="1"/>
  <c r="O40" i="1"/>
  <c r="O38" i="1"/>
  <c r="O36" i="1"/>
  <c r="O34" i="1"/>
  <c r="O32" i="1"/>
  <c r="O30" i="1"/>
  <c r="O28" i="1"/>
  <c r="U40" i="1"/>
  <c r="U38" i="1"/>
  <c r="U36" i="1"/>
  <c r="U34" i="1"/>
  <c r="U32" i="1"/>
  <c r="U30" i="1"/>
  <c r="U28" i="1"/>
  <c r="T22" i="1"/>
  <c r="V22" i="1" s="1"/>
  <c r="T18" i="1"/>
  <c r="E17" i="3"/>
  <c r="G19" i="7"/>
  <c r="T11" i="1"/>
  <c r="V11" i="1" s="1"/>
  <c r="C18" i="5" s="1"/>
  <c r="E36" i="5"/>
  <c r="F38" i="7"/>
  <c r="H22" i="7"/>
  <c r="E36" i="6"/>
  <c r="C38" i="6"/>
  <c r="C39" i="6" s="1"/>
  <c r="G41" i="7" s="1"/>
  <c r="E38" i="5"/>
  <c r="F40" i="7"/>
  <c r="E39" i="6" l="1"/>
  <c r="G28" i="10"/>
  <c r="D13" i="2"/>
  <c r="V28" i="10"/>
  <c r="AA28" i="10"/>
  <c r="D18" i="2"/>
  <c r="C13" i="3"/>
  <c r="D15" i="7" s="1"/>
  <c r="I19" i="7"/>
  <c r="Q11" i="1"/>
  <c r="C18" i="4" s="1"/>
  <c r="C18" i="3"/>
  <c r="D20" i="7" s="1"/>
  <c r="G16" i="7"/>
  <c r="C16" i="7"/>
  <c r="E14" i="2"/>
  <c r="D14" i="4"/>
  <c r="I16" i="7" s="1"/>
  <c r="E15" i="2"/>
  <c r="C17" i="7"/>
  <c r="C14" i="5"/>
  <c r="D13" i="5"/>
  <c r="E16" i="4"/>
  <c r="E18" i="7"/>
  <c r="E16" i="5"/>
  <c r="F18" i="7"/>
  <c r="E16" i="7"/>
  <c r="E16" i="6"/>
  <c r="G18" i="7"/>
  <c r="F17" i="7"/>
  <c r="E15" i="5"/>
  <c r="C13" i="6"/>
  <c r="G15" i="7" s="1"/>
  <c r="C13" i="4"/>
  <c r="E15" i="7" s="1"/>
  <c r="F19" i="7"/>
  <c r="C13" i="2"/>
  <c r="C19" i="2" s="1"/>
  <c r="C20" i="7"/>
  <c r="D18" i="4"/>
  <c r="D13" i="4"/>
  <c r="E17" i="4"/>
  <c r="E19" i="7"/>
  <c r="D16" i="7"/>
  <c r="E14" i="3"/>
  <c r="D14" i="6"/>
  <c r="E14" i="6" s="1"/>
  <c r="E15" i="4"/>
  <c r="E17" i="7"/>
  <c r="D13" i="6"/>
  <c r="I17" i="7"/>
  <c r="E16" i="2"/>
  <c r="C18" i="7"/>
  <c r="E17" i="2"/>
  <c r="C19" i="7"/>
  <c r="D13" i="3"/>
  <c r="E15" i="3"/>
  <c r="D17" i="7"/>
  <c r="D14" i="5"/>
  <c r="C18" i="6"/>
  <c r="I18" i="7"/>
  <c r="G17" i="7"/>
  <c r="E15" i="6"/>
  <c r="C13" i="5"/>
  <c r="G40" i="7"/>
  <c r="E38" i="6"/>
  <c r="D19" i="2" l="1"/>
  <c r="E14" i="4"/>
  <c r="E13" i="3"/>
  <c r="C19" i="4"/>
  <c r="C42" i="4" s="1"/>
  <c r="E20" i="7"/>
  <c r="E18" i="4"/>
  <c r="H19" i="7"/>
  <c r="J19" i="7" s="1"/>
  <c r="D19" i="4"/>
  <c r="E13" i="6"/>
  <c r="C44" i="2"/>
  <c r="C19" i="3"/>
  <c r="G20" i="7"/>
  <c r="C19" i="6"/>
  <c r="C43" i="6" s="1"/>
  <c r="E14" i="5"/>
  <c r="F16" i="7"/>
  <c r="H16" i="7" s="1"/>
  <c r="J16" i="7" s="1"/>
  <c r="H17" i="7"/>
  <c r="J17" i="7" s="1"/>
  <c r="E13" i="4"/>
  <c r="H18" i="7"/>
  <c r="J18" i="7" s="1"/>
  <c r="D18" i="6"/>
  <c r="D19" i="5"/>
  <c r="E18" i="2"/>
  <c r="D18" i="3"/>
  <c r="E13" i="2"/>
  <c r="C15" i="7"/>
  <c r="I15" i="7"/>
  <c r="F20" i="7"/>
  <c r="F15" i="7"/>
  <c r="E13" i="5"/>
  <c r="C19" i="5"/>
  <c r="C43" i="4" l="1"/>
  <c r="D45" i="4"/>
  <c r="D35" i="5"/>
  <c r="D39" i="5" s="1"/>
  <c r="D45" i="5"/>
  <c r="D42" i="5"/>
  <c r="D44" i="5"/>
  <c r="D43" i="5"/>
  <c r="E21" i="7"/>
  <c r="C45" i="4"/>
  <c r="C35" i="4"/>
  <c r="C44" i="4"/>
  <c r="E19" i="4"/>
  <c r="D45" i="2"/>
  <c r="D35" i="4"/>
  <c r="D39" i="4" s="1"/>
  <c r="C44" i="6"/>
  <c r="C35" i="6"/>
  <c r="C45" i="2"/>
  <c r="C42" i="2"/>
  <c r="C43" i="2"/>
  <c r="C21" i="7"/>
  <c r="C47" i="7" s="1"/>
  <c r="G21" i="7"/>
  <c r="H15" i="7"/>
  <c r="J15" i="7" s="1"/>
  <c r="C45" i="6"/>
  <c r="E18" i="5"/>
  <c r="E19" i="2"/>
  <c r="H20" i="7"/>
  <c r="C42" i="6"/>
  <c r="C35" i="2"/>
  <c r="C43" i="3"/>
  <c r="C45" i="3"/>
  <c r="C44" i="3"/>
  <c r="D21" i="7"/>
  <c r="D19" i="6"/>
  <c r="D35" i="2"/>
  <c r="E18" i="3"/>
  <c r="E18" i="6"/>
  <c r="I20" i="7"/>
  <c r="D19" i="3"/>
  <c r="C42" i="5"/>
  <c r="E19" i="5"/>
  <c r="C44" i="5"/>
  <c r="C43" i="5"/>
  <c r="F21" i="7"/>
  <c r="C45" i="5"/>
  <c r="C35" i="5"/>
  <c r="C39" i="5" s="1"/>
  <c r="G37" i="7"/>
  <c r="F41" i="7" l="1"/>
  <c r="E39" i="5"/>
  <c r="C37" i="7"/>
  <c r="C38" i="2"/>
  <c r="C39" i="2" s="1"/>
  <c r="C41" i="7" s="1"/>
  <c r="D45" i="6"/>
  <c r="D44" i="6"/>
  <c r="D43" i="6"/>
  <c r="D42" i="6"/>
  <c r="C38" i="4"/>
  <c r="E38" i="7"/>
  <c r="E36" i="4"/>
  <c r="E37" i="7"/>
  <c r="C39" i="4"/>
  <c r="E35" i="4"/>
  <c r="I21" i="7"/>
  <c r="D45" i="3"/>
  <c r="D37" i="7"/>
  <c r="D38" i="2"/>
  <c r="C45" i="7"/>
  <c r="C44" i="7"/>
  <c r="C46" i="7"/>
  <c r="E35" i="2"/>
  <c r="H21" i="7"/>
  <c r="D35" i="6"/>
  <c r="E35" i="6" s="1"/>
  <c r="E19" i="6"/>
  <c r="D35" i="3"/>
  <c r="E35" i="3" s="1"/>
  <c r="E19" i="3"/>
  <c r="J22" i="7"/>
  <c r="J20" i="7"/>
  <c r="E35" i="5"/>
  <c r="F37" i="7"/>
  <c r="D38" i="7" l="1"/>
  <c r="I37" i="7"/>
  <c r="E38" i="4"/>
  <c r="E40" i="7"/>
  <c r="E41" i="7"/>
  <c r="E39" i="4"/>
  <c r="J21" i="7"/>
  <c r="C38" i="3"/>
  <c r="C39" i="3" s="1"/>
  <c r="D41" i="7" s="1"/>
  <c r="H37" i="7"/>
  <c r="E36" i="2"/>
  <c r="C38" i="7"/>
  <c r="D39" i="2"/>
  <c r="C40" i="7"/>
  <c r="E38" i="2"/>
  <c r="I44" i="7"/>
  <c r="I47" i="7"/>
  <c r="I46" i="7"/>
  <c r="I45" i="7"/>
  <c r="E39" i="2" l="1"/>
  <c r="H38" i="7"/>
  <c r="J37" i="7"/>
  <c r="D38" i="3"/>
  <c r="I38" i="7"/>
  <c r="D40" i="7"/>
  <c r="H40" i="7" s="1"/>
  <c r="H41" i="7"/>
  <c r="E36" i="3"/>
  <c r="D39" i="3" l="1"/>
  <c r="I40" i="7"/>
  <c r="J40" i="7" s="1"/>
  <c r="J38" i="7"/>
  <c r="E38" i="3"/>
  <c r="E39" i="3" l="1"/>
  <c r="I41" i="7"/>
  <c r="J41"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Liliana Teixeira-Davis</author>
  </authors>
  <commentList>
    <comment ref="B10" authorId="0" shapeId="0" xr:uid="{00000000-0006-0000-0100-000001000000}">
      <text>
        <r>
          <rPr>
            <sz val="9"/>
            <color indexed="81"/>
            <rFont val="Tahoma"/>
            <family val="2"/>
          </rPr>
          <t xml:space="preserve">Insert </t>
        </r>
        <r>
          <rPr>
            <b/>
            <sz val="9"/>
            <color indexed="81"/>
            <rFont val="Tahoma"/>
            <family val="2"/>
          </rPr>
          <t>Institutional Base Salary</t>
        </r>
        <r>
          <rPr>
            <sz val="9"/>
            <color indexed="81"/>
            <rFont val="Tahoma"/>
            <family val="2"/>
          </rPr>
          <t xml:space="preserve">. Check HR-Direct for most current figure. See </t>
        </r>
        <r>
          <rPr>
            <b/>
            <i/>
            <sz val="9"/>
            <color indexed="81"/>
            <rFont val="Tahoma"/>
            <family val="2"/>
          </rPr>
          <t>Expense Accounts</t>
        </r>
        <r>
          <rPr>
            <sz val="9"/>
            <color indexed="81"/>
            <rFont val="Tahoma"/>
            <family val="2"/>
          </rPr>
          <t xml:space="preserve"> tab for more information. </t>
        </r>
      </text>
    </comment>
    <comment ref="B27" authorId="0" shapeId="0" xr:uid="{00000000-0006-0000-0100-000002000000}">
      <text>
        <r>
          <rPr>
            <sz val="9"/>
            <color indexed="81"/>
            <rFont val="Tahoma"/>
            <family val="2"/>
          </rPr>
          <t xml:space="preserve">Insert </t>
        </r>
        <r>
          <rPr>
            <b/>
            <sz val="9"/>
            <color indexed="81"/>
            <rFont val="Tahoma"/>
            <family val="2"/>
          </rPr>
          <t>Institutional Base Salary.</t>
        </r>
        <r>
          <rPr>
            <sz val="9"/>
            <color indexed="81"/>
            <rFont val="Tahoma"/>
            <family val="2"/>
          </rPr>
          <t xml:space="preserve"> Check HR Direct for most current figure. See </t>
        </r>
        <r>
          <rPr>
            <b/>
            <i/>
            <sz val="9"/>
            <color indexed="81"/>
            <rFont val="Tahoma"/>
            <family val="2"/>
          </rPr>
          <t xml:space="preserve">Expense Accounts </t>
        </r>
        <r>
          <rPr>
            <sz val="9"/>
            <color indexed="81"/>
            <rFont val="Tahoma"/>
            <family val="2"/>
          </rPr>
          <t>tab for more information.</t>
        </r>
      </text>
    </comment>
    <comment ref="B43" authorId="0" shapeId="0" xr:uid="{00000000-0006-0000-0100-000003000000}">
      <text>
        <r>
          <rPr>
            <sz val="9"/>
            <color indexed="81"/>
            <rFont val="Tahoma"/>
            <family val="2"/>
          </rPr>
          <t xml:space="preserve">Insert Graduate Research Assistant  hourly rate here. Standard </t>
        </r>
        <r>
          <rPr>
            <b/>
            <i/>
            <sz val="9"/>
            <color indexed="81"/>
            <rFont val="Tahoma"/>
            <family val="2"/>
          </rPr>
          <t xml:space="preserve">Full-time </t>
        </r>
        <r>
          <rPr>
            <sz val="9"/>
            <color indexed="81"/>
            <rFont val="Tahoma"/>
            <family val="2"/>
          </rPr>
          <t xml:space="preserve">hours for graduate students during the </t>
        </r>
        <r>
          <rPr>
            <u/>
            <sz val="9"/>
            <color indexed="81"/>
            <rFont val="Tahoma"/>
            <family val="2"/>
          </rPr>
          <t>Academic Period</t>
        </r>
        <r>
          <rPr>
            <sz val="9"/>
            <color indexed="81"/>
            <rFont val="Tahoma"/>
            <family val="2"/>
          </rPr>
          <t xml:space="preserve"> is bewteen 18-20hrs per week. Check the Graduate Studies Assistantship Chart via the Office of Graduate Studies for the most appropriate rate. See </t>
        </r>
        <r>
          <rPr>
            <b/>
            <i/>
            <sz val="9"/>
            <color indexed="81"/>
            <rFont val="Tahoma"/>
            <family val="2"/>
          </rPr>
          <t xml:space="preserve">Expense Accounts </t>
        </r>
        <r>
          <rPr>
            <sz val="9"/>
            <color indexed="81"/>
            <rFont val="Tahoma"/>
            <family val="2"/>
          </rPr>
          <t xml:space="preserve">tab for more information.
</t>
        </r>
      </text>
    </comment>
    <comment ref="B55" authorId="0" shapeId="0" xr:uid="{00000000-0006-0000-0100-000004000000}">
      <text>
        <r>
          <rPr>
            <sz val="9"/>
            <color indexed="81"/>
            <rFont val="Tahoma"/>
            <family val="2"/>
          </rPr>
          <t xml:space="preserve">Check with Undergrad Admissions for appropriate minimum wages. See </t>
        </r>
        <r>
          <rPr>
            <b/>
            <i/>
            <sz val="9"/>
            <color indexed="81"/>
            <rFont val="Tahoma"/>
            <family val="2"/>
          </rPr>
          <t>Expense Accounts</t>
        </r>
        <r>
          <rPr>
            <sz val="9"/>
            <color indexed="81"/>
            <rFont val="Tahoma"/>
            <family val="2"/>
          </rPr>
          <t xml:space="preserve"> tab for more information. </t>
        </r>
      </text>
    </comment>
    <comment ref="B67" authorId="0" shapeId="0" xr:uid="{00000000-0006-0000-0100-000005000000}">
      <text>
        <r>
          <rPr>
            <sz val="9"/>
            <color indexed="81"/>
            <rFont val="Tahoma"/>
            <family val="2"/>
          </rPr>
          <t xml:space="preserve">Insert appropriate comperative rate for non-benefited position budgeting for. When in doubt, check with Human Resources.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Liliana Teixeira-Davis</author>
  </authors>
  <commentList>
    <comment ref="B1" authorId="0" shapeId="0" xr:uid="{00000000-0006-0000-0200-000001000000}">
      <text>
        <r>
          <rPr>
            <b/>
            <sz val="9"/>
            <color indexed="81"/>
            <rFont val="Tahoma"/>
            <family val="2"/>
          </rPr>
          <t xml:space="preserve">DISCLAIMER: </t>
        </r>
        <r>
          <rPr>
            <sz val="9"/>
            <color indexed="81"/>
            <rFont val="Tahoma"/>
            <family val="2"/>
          </rPr>
          <t>Cost Share requires institutional commitment and approval documentation.</t>
        </r>
        <r>
          <rPr>
            <b/>
            <sz val="9"/>
            <color indexed="81"/>
            <rFont val="Tahoma"/>
            <family val="2"/>
          </rPr>
          <t xml:space="preserve"> </t>
        </r>
        <r>
          <rPr>
            <sz val="9"/>
            <color indexed="81"/>
            <rFont val="Tahoma"/>
            <family val="2"/>
          </rPr>
          <t xml:space="preserve">Prior to preparing please review solicitation for applicability and discuss with the ORSP Grant and Contract Administrator assigned to your department's portfolio. 
</t>
        </r>
      </text>
    </comment>
    <comment ref="B10" authorId="0" shapeId="0" xr:uid="{00000000-0006-0000-0200-000002000000}">
      <text>
        <r>
          <rPr>
            <sz val="9"/>
            <color indexed="81"/>
            <rFont val="Tahoma"/>
            <family val="2"/>
          </rPr>
          <t xml:space="preserve">Insert </t>
        </r>
        <r>
          <rPr>
            <b/>
            <sz val="9"/>
            <color indexed="81"/>
            <rFont val="Tahoma"/>
            <family val="2"/>
          </rPr>
          <t>Institutional Base Salary</t>
        </r>
        <r>
          <rPr>
            <sz val="9"/>
            <color indexed="81"/>
            <rFont val="Tahoma"/>
            <family val="2"/>
          </rPr>
          <t>. Check HR-Direct for most current figure. See</t>
        </r>
        <r>
          <rPr>
            <b/>
            <i/>
            <sz val="9"/>
            <color indexed="81"/>
            <rFont val="Tahoma"/>
            <family val="2"/>
          </rPr>
          <t xml:space="preserve"> Expense Accounts</t>
        </r>
        <r>
          <rPr>
            <sz val="9"/>
            <color indexed="81"/>
            <rFont val="Tahoma"/>
            <family val="2"/>
          </rPr>
          <t xml:space="preserve"> Tab for more information</t>
        </r>
      </text>
    </comment>
    <comment ref="B27" authorId="0" shapeId="0" xr:uid="{00000000-0006-0000-0200-000003000000}">
      <text>
        <r>
          <rPr>
            <sz val="9"/>
            <color indexed="81"/>
            <rFont val="Tahoma"/>
            <family val="2"/>
          </rPr>
          <t xml:space="preserve">Insert </t>
        </r>
        <r>
          <rPr>
            <b/>
            <sz val="9"/>
            <color indexed="81"/>
            <rFont val="Tahoma"/>
            <family val="2"/>
          </rPr>
          <t>Institutional Base Salary.</t>
        </r>
        <r>
          <rPr>
            <sz val="9"/>
            <color indexed="81"/>
            <rFont val="Tahoma"/>
            <family val="2"/>
          </rPr>
          <t xml:space="preserve"> Check HR Direct for most current figure. See </t>
        </r>
        <r>
          <rPr>
            <b/>
            <i/>
            <sz val="9"/>
            <color indexed="81"/>
            <rFont val="Tahoma"/>
            <family val="2"/>
          </rPr>
          <t xml:space="preserve">Expense Accounts </t>
        </r>
        <r>
          <rPr>
            <sz val="9"/>
            <color indexed="81"/>
            <rFont val="Tahoma"/>
            <family val="2"/>
          </rPr>
          <t xml:space="preserve">tab for more information. </t>
        </r>
      </text>
    </comment>
    <comment ref="B43" authorId="0" shapeId="0" xr:uid="{00000000-0006-0000-0200-000004000000}">
      <text>
        <r>
          <rPr>
            <sz val="9"/>
            <color indexed="81"/>
            <rFont val="Tahoma"/>
            <family val="2"/>
          </rPr>
          <t xml:space="preserve">Insert Graduate Research Assistant  hourly rate here. Standard </t>
        </r>
        <r>
          <rPr>
            <b/>
            <i/>
            <sz val="9"/>
            <color indexed="81"/>
            <rFont val="Tahoma"/>
            <family val="2"/>
          </rPr>
          <t>Full-time</t>
        </r>
        <r>
          <rPr>
            <sz val="9"/>
            <color indexed="81"/>
            <rFont val="Tahoma"/>
            <family val="2"/>
          </rPr>
          <t xml:space="preserve"> hours for graduate students during the </t>
        </r>
        <r>
          <rPr>
            <u/>
            <sz val="9"/>
            <color indexed="81"/>
            <rFont val="Tahoma"/>
            <family val="2"/>
          </rPr>
          <t>Academic Period</t>
        </r>
        <r>
          <rPr>
            <sz val="9"/>
            <color indexed="81"/>
            <rFont val="Tahoma"/>
            <family val="2"/>
          </rPr>
          <t xml:space="preserve"> is bewteen 18-20hrs per week. Check the Graduate Studies Assistantship Chart via the Office of Graduate Studies for the most appropriate rate. See </t>
        </r>
        <r>
          <rPr>
            <b/>
            <sz val="9"/>
            <color indexed="81"/>
            <rFont val="Tahoma"/>
            <family val="2"/>
          </rPr>
          <t>Expense Accounts</t>
        </r>
        <r>
          <rPr>
            <sz val="9"/>
            <color indexed="81"/>
            <rFont val="Tahoma"/>
            <family val="2"/>
          </rPr>
          <t xml:space="preserve"> tab for more information. 
</t>
        </r>
      </text>
    </comment>
    <comment ref="B55" authorId="0" shapeId="0" xr:uid="{00000000-0006-0000-0200-000005000000}">
      <text>
        <r>
          <rPr>
            <sz val="9"/>
            <color indexed="81"/>
            <rFont val="Tahoma"/>
            <family val="2"/>
          </rPr>
          <t xml:space="preserve">Check with Undergrad Admissions for appropriate minimum wages. See </t>
        </r>
        <r>
          <rPr>
            <b/>
            <i/>
            <sz val="9"/>
            <color indexed="81"/>
            <rFont val="Tahoma"/>
            <family val="2"/>
          </rPr>
          <t>Expense Accounts</t>
        </r>
        <r>
          <rPr>
            <sz val="9"/>
            <color indexed="81"/>
            <rFont val="Tahoma"/>
            <family val="2"/>
          </rPr>
          <t xml:space="preserve"> tab for more information.</t>
        </r>
      </text>
    </comment>
    <comment ref="B67" authorId="0" shapeId="0" xr:uid="{00000000-0006-0000-0200-000006000000}">
      <text>
        <r>
          <rPr>
            <sz val="9"/>
            <color indexed="81"/>
            <rFont val="Tahoma"/>
            <family val="2"/>
          </rPr>
          <t xml:space="preserve">Insert appropriate comperative rate for non-benefited position budgeting for. When in doubt, check with Human Resources.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Liliana Teixeira-Davis</author>
    <author>Shala Bonyun</author>
  </authors>
  <commentList>
    <comment ref="B25" authorId="0" shapeId="0" xr:uid="{00000000-0006-0000-0300-000001000000}">
      <text>
        <r>
          <rPr>
            <sz val="9"/>
            <color indexed="81"/>
            <rFont val="Tahoma"/>
            <family val="2"/>
          </rPr>
          <t xml:space="preserve">Insert up to the initial $25K for each subaward for the life of the project. See </t>
        </r>
        <r>
          <rPr>
            <b/>
            <i/>
            <sz val="9"/>
            <color indexed="81"/>
            <rFont val="Tahoma"/>
            <family val="2"/>
          </rPr>
          <t>Expense Accounts</t>
        </r>
        <r>
          <rPr>
            <sz val="9"/>
            <color indexed="81"/>
            <rFont val="Tahoma"/>
            <family val="2"/>
          </rPr>
          <t xml:space="preserve"> tab for more information on budgeting for subrecipients. 
</t>
        </r>
      </text>
    </comment>
    <comment ref="B32" authorId="1" shapeId="0" xr:uid="{00000000-0006-0000-0300-000002000000}">
      <text>
        <r>
          <rPr>
            <sz val="9"/>
            <color indexed="81"/>
            <rFont val="Tahoma"/>
            <family val="2"/>
          </rPr>
          <t xml:space="preserve">A separate detailed worksheet for participant support costs should be completed. See </t>
        </r>
        <r>
          <rPr>
            <b/>
            <i/>
            <sz val="9"/>
            <color indexed="81"/>
            <rFont val="Tahoma"/>
            <family val="2"/>
          </rPr>
          <t>Expense Accounts</t>
        </r>
        <r>
          <rPr>
            <sz val="9"/>
            <color indexed="81"/>
            <rFont val="Tahoma"/>
            <family val="2"/>
          </rPr>
          <t xml:space="preserve"> tab for more information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Liliana Teixeira-Davis</author>
  </authors>
  <commentList>
    <comment ref="B25" authorId="0" shapeId="0" xr:uid="{00000000-0006-0000-0400-000001000000}">
      <text>
        <r>
          <rPr>
            <sz val="9"/>
            <color indexed="81"/>
            <rFont val="Tahoma"/>
            <family val="2"/>
          </rPr>
          <t>Insert up to the initial $25K for each subaward for the life of the project. See</t>
        </r>
        <r>
          <rPr>
            <b/>
            <i/>
            <sz val="9"/>
            <color indexed="81"/>
            <rFont val="Tahoma"/>
            <family val="2"/>
          </rPr>
          <t xml:space="preserve"> Expense Accounts</t>
        </r>
        <r>
          <rPr>
            <sz val="9"/>
            <color indexed="81"/>
            <rFont val="Tahoma"/>
            <family val="2"/>
          </rPr>
          <t xml:space="preserve"> tab for more information on budgeting for subrecipients. 
</t>
        </r>
      </text>
    </comment>
    <comment ref="B32" authorId="0" shapeId="0" xr:uid="{00000000-0006-0000-0400-000002000000}">
      <text>
        <r>
          <rPr>
            <sz val="9"/>
            <color indexed="81"/>
            <rFont val="Tahoma"/>
            <family val="2"/>
          </rPr>
          <t>A separate detailed worksheet for participant support costs should be completed. See</t>
        </r>
        <r>
          <rPr>
            <b/>
            <i/>
            <sz val="9"/>
            <color indexed="81"/>
            <rFont val="Tahoma"/>
            <family val="2"/>
          </rPr>
          <t xml:space="preserve"> Expense Accounts</t>
        </r>
        <r>
          <rPr>
            <sz val="9"/>
            <color indexed="81"/>
            <rFont val="Tahoma"/>
            <family val="2"/>
          </rPr>
          <t xml:space="preserve"> tab for more information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Liliana Teixeira-Davis</author>
  </authors>
  <commentList>
    <comment ref="B25" authorId="0" shapeId="0" xr:uid="{00000000-0006-0000-0500-000001000000}">
      <text>
        <r>
          <rPr>
            <sz val="9"/>
            <color indexed="81"/>
            <rFont val="Tahoma"/>
            <family val="2"/>
          </rPr>
          <t xml:space="preserve">Insert up to the initial $25K for each subaward for the life of the project. See </t>
        </r>
        <r>
          <rPr>
            <b/>
            <i/>
            <sz val="9"/>
            <color indexed="81"/>
            <rFont val="Tahoma"/>
            <family val="2"/>
          </rPr>
          <t>Expense Accounts</t>
        </r>
        <r>
          <rPr>
            <sz val="9"/>
            <color indexed="81"/>
            <rFont val="Tahoma"/>
            <family val="2"/>
          </rPr>
          <t xml:space="preserve"> tab for more information on budgeting for subrecipients. </t>
        </r>
      </text>
    </comment>
    <comment ref="B32" authorId="0" shapeId="0" xr:uid="{00000000-0006-0000-0500-000002000000}">
      <text>
        <r>
          <rPr>
            <sz val="9"/>
            <color indexed="81"/>
            <rFont val="Tahoma"/>
            <family val="2"/>
          </rPr>
          <t>A separate detailed worksheet for participant support costs should be completed. See</t>
        </r>
        <r>
          <rPr>
            <b/>
            <i/>
            <sz val="9"/>
            <color indexed="81"/>
            <rFont val="Tahoma"/>
            <family val="2"/>
          </rPr>
          <t xml:space="preserve"> Expense Accounts </t>
        </r>
        <r>
          <rPr>
            <sz val="9"/>
            <color indexed="81"/>
            <rFont val="Tahoma"/>
            <family val="2"/>
          </rPr>
          <t>tab for more information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Liliana Teixeira-Davis</author>
  </authors>
  <commentList>
    <comment ref="B25" authorId="0" shapeId="0" xr:uid="{00000000-0006-0000-0600-000001000000}">
      <text>
        <r>
          <rPr>
            <sz val="9"/>
            <color indexed="81"/>
            <rFont val="Tahoma"/>
            <family val="2"/>
          </rPr>
          <t xml:space="preserve">Insert up to the initial $25K for each subaward for the life of the project. See </t>
        </r>
        <r>
          <rPr>
            <b/>
            <i/>
            <sz val="9"/>
            <color indexed="81"/>
            <rFont val="Tahoma"/>
            <family val="2"/>
          </rPr>
          <t>Expense Accounts</t>
        </r>
        <r>
          <rPr>
            <sz val="9"/>
            <color indexed="81"/>
            <rFont val="Tahoma"/>
            <family val="2"/>
          </rPr>
          <t xml:space="preserve"> tab for more information on budgeting for subrecipients. </t>
        </r>
      </text>
    </comment>
    <comment ref="B32" authorId="0" shapeId="0" xr:uid="{00000000-0006-0000-0600-000002000000}">
      <text>
        <r>
          <rPr>
            <sz val="9"/>
            <color indexed="81"/>
            <rFont val="Tahoma"/>
            <family val="2"/>
          </rPr>
          <t xml:space="preserve">A separate detailed worksheet for participant support costs should be completed. See </t>
        </r>
        <r>
          <rPr>
            <b/>
            <i/>
            <sz val="9"/>
            <color indexed="81"/>
            <rFont val="Tahoma"/>
            <family val="2"/>
          </rPr>
          <t>Expense Accounts</t>
        </r>
        <r>
          <rPr>
            <sz val="9"/>
            <color indexed="81"/>
            <rFont val="Tahoma"/>
            <family val="2"/>
          </rPr>
          <t xml:space="preserve"> tab for more information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Liliana Teixeira-Davis</author>
  </authors>
  <commentList>
    <comment ref="B25" authorId="0" shapeId="0" xr:uid="{00000000-0006-0000-0700-000001000000}">
      <text>
        <r>
          <rPr>
            <sz val="9"/>
            <color indexed="81"/>
            <rFont val="Tahoma"/>
            <family val="2"/>
          </rPr>
          <t xml:space="preserve">Insert up to the initial $25K for each subaward for the life of the project. See </t>
        </r>
        <r>
          <rPr>
            <b/>
            <i/>
            <sz val="9"/>
            <color indexed="81"/>
            <rFont val="Tahoma"/>
            <family val="2"/>
          </rPr>
          <t>Expense Accounts</t>
        </r>
        <r>
          <rPr>
            <sz val="9"/>
            <color indexed="81"/>
            <rFont val="Tahoma"/>
            <family val="2"/>
          </rPr>
          <t xml:space="preserve"> tab for more information on budgeting for subrecipients. </t>
        </r>
      </text>
    </comment>
    <comment ref="B32" authorId="0" shapeId="0" xr:uid="{00000000-0006-0000-0700-000002000000}">
      <text>
        <r>
          <rPr>
            <sz val="9"/>
            <color indexed="81"/>
            <rFont val="Tahoma"/>
            <family val="2"/>
          </rPr>
          <t xml:space="preserve">A separate detailed worksheet for participant support costs should be completed. See </t>
        </r>
        <r>
          <rPr>
            <b/>
            <i/>
            <sz val="9"/>
            <color indexed="81"/>
            <rFont val="Tahoma"/>
            <family val="2"/>
          </rPr>
          <t>Expense Accounts</t>
        </r>
        <r>
          <rPr>
            <sz val="9"/>
            <color indexed="81"/>
            <rFont val="Tahoma"/>
            <family val="2"/>
          </rPr>
          <t xml:space="preserve"> tab for more information</t>
        </r>
      </text>
    </comment>
  </commentList>
</comments>
</file>

<file path=xl/sharedStrings.xml><?xml version="1.0" encoding="utf-8"?>
<sst xmlns="http://schemas.openxmlformats.org/spreadsheetml/2006/main" count="889" uniqueCount="250">
  <si>
    <t xml:space="preserve">Click to Convert Percent Effort to Calendar Months </t>
  </si>
  <si>
    <t>FY2020</t>
  </si>
  <si>
    <t>PI Name:</t>
  </si>
  <si>
    <t>Sponsor:</t>
  </si>
  <si>
    <t>Title:</t>
  </si>
  <si>
    <t>Make a Selection</t>
  </si>
  <si>
    <t>Include 3% Escalation in Period 1:</t>
  </si>
  <si>
    <t>YES</t>
  </si>
  <si>
    <r>
      <t xml:space="preserve">Salary Escalation in Out Periods </t>
    </r>
    <r>
      <rPr>
        <b/>
        <sz val="9"/>
        <color indexed="10"/>
        <rFont val="Arial"/>
        <family val="2"/>
      </rPr>
      <t>(Enter % value; if NO ESCALATION then ENTER "0.00")</t>
    </r>
    <r>
      <rPr>
        <b/>
        <sz val="11"/>
        <color indexed="10"/>
        <rFont val="Arial"/>
        <family val="2"/>
      </rPr>
      <t>:</t>
    </r>
  </si>
  <si>
    <t>NO</t>
  </si>
  <si>
    <t xml:space="preserve"> Personnel</t>
  </si>
  <si>
    <t>Period 1</t>
  </si>
  <si>
    <t>Period 2</t>
  </si>
  <si>
    <t>Period 3</t>
  </si>
  <si>
    <t>Period 5</t>
  </si>
  <si>
    <t>12 month appointments</t>
  </si>
  <si>
    <t>Sponsor Funds Requested</t>
  </si>
  <si>
    <t>Regular Salary</t>
  </si>
  <si>
    <t>% Effort</t>
  </si>
  <si>
    <t>Salary</t>
  </si>
  <si>
    <t>Fringe Benefits</t>
  </si>
  <si>
    <t xml:space="preserve">Name </t>
  </si>
  <si>
    <t>9 month appointments</t>
  </si>
  <si>
    <t>% Effort Academic</t>
  </si>
  <si>
    <t>% Effort Summer</t>
  </si>
  <si>
    <t>Academic Salary</t>
  </si>
  <si>
    <t>Summer Salary</t>
  </si>
  <si>
    <t>Graduate Students</t>
  </si>
  <si>
    <t>Hourly Rate</t>
  </si>
  <si>
    <t>Academic Hours</t>
  </si>
  <si>
    <t>Summer Hours</t>
  </si>
  <si>
    <t>Undergraduate Students</t>
  </si>
  <si>
    <t>Name</t>
  </si>
  <si>
    <t xml:space="preserve">Other Non-Benefited </t>
  </si>
  <si>
    <t>Hours</t>
  </si>
  <si>
    <t xml:space="preserve">Attachment A:      Budget Worksheet (Period-1) </t>
  </si>
  <si>
    <t>The University of Massachusetts Boston</t>
  </si>
  <si>
    <t>Office of Research and Sponsored Programs</t>
  </si>
  <si>
    <t>Proposal Information</t>
  </si>
  <si>
    <t>Project Grant #</t>
  </si>
  <si>
    <t>Period Start</t>
  </si>
  <si>
    <t>Proposal ID #</t>
  </si>
  <si>
    <t>Period End</t>
  </si>
  <si>
    <t>PI Name</t>
  </si>
  <si>
    <t>Sponsor</t>
  </si>
  <si>
    <t>Title</t>
  </si>
  <si>
    <t>Account Code</t>
  </si>
  <si>
    <t xml:space="preserve">PeopleSoft Descriptor </t>
  </si>
  <si>
    <t>Cost Share</t>
  </si>
  <si>
    <t>Total</t>
  </si>
  <si>
    <r>
      <t>6REGSALARY (</t>
    </r>
    <r>
      <rPr>
        <sz val="11"/>
        <color theme="1"/>
        <rFont val="Calibri"/>
        <family val="2"/>
        <scheme val="minor"/>
      </rPr>
      <t>Salaries-Benefited)</t>
    </r>
  </si>
  <si>
    <t>Summer Additional Compensation</t>
  </si>
  <si>
    <r>
      <t>6SPECLSALARY</t>
    </r>
    <r>
      <rPr>
        <sz val="11"/>
        <color theme="1"/>
        <rFont val="Calibri"/>
        <family val="2"/>
        <scheme val="minor"/>
      </rPr>
      <t xml:space="preserve"> (Non-Benefited Employees)</t>
    </r>
  </si>
  <si>
    <t>6FRINGE BENEFIT</t>
  </si>
  <si>
    <r>
      <t>6TRAVELNAT</t>
    </r>
    <r>
      <rPr>
        <sz val="11"/>
        <color theme="1"/>
        <rFont val="Calibri"/>
        <family val="2"/>
        <scheme val="minor"/>
      </rPr>
      <t xml:space="preserve"> (Travel)</t>
    </r>
  </si>
  <si>
    <r>
      <t>6TRAVELFGN</t>
    </r>
    <r>
      <rPr>
        <sz val="10"/>
        <rFont val="Arial"/>
        <family val="2"/>
      </rPr>
      <t>--Foreign Travel</t>
    </r>
  </si>
  <si>
    <r>
      <t>6OPERATIONAL</t>
    </r>
    <r>
      <rPr>
        <sz val="11"/>
        <color theme="1"/>
        <rFont val="Calibri"/>
        <family val="2"/>
        <scheme val="minor"/>
      </rPr>
      <t xml:space="preserve"> (Operational Client Exp)</t>
    </r>
  </si>
  <si>
    <r>
      <t>6SUPPLIES</t>
    </r>
    <r>
      <rPr>
        <sz val="11"/>
        <color theme="1"/>
        <rFont val="Calibri"/>
        <family val="2"/>
        <scheme val="minor"/>
      </rPr>
      <t xml:space="preserve"> (Supplies and Materials)</t>
    </r>
  </si>
  <si>
    <r>
      <t>6CONSULTANT</t>
    </r>
    <r>
      <rPr>
        <sz val="11"/>
        <color theme="1"/>
        <rFont val="Calibri"/>
        <family val="2"/>
        <scheme val="minor"/>
      </rPr>
      <t xml:space="preserve"> (Consultant/Contract for Service, i.e., Procurement)</t>
    </r>
  </si>
  <si>
    <r>
      <t>6SUBCONTRACT&lt;=25</t>
    </r>
    <r>
      <rPr>
        <sz val="11"/>
        <color theme="1"/>
        <rFont val="Calibri"/>
        <family val="2"/>
        <scheme val="minor"/>
      </rPr>
      <t xml:space="preserve"> (Subrecipients: Sum of first $25,000/contract)</t>
    </r>
  </si>
  <si>
    <r>
      <t>6SUBCONTRACT&gt;25</t>
    </r>
    <r>
      <rPr>
        <sz val="11"/>
        <color theme="1"/>
        <rFont val="Calibri"/>
        <family val="2"/>
        <scheme val="minor"/>
      </rPr>
      <t xml:space="preserve"> (Subrecipients: Sum of excess above $25,000/contract)</t>
    </r>
  </si>
  <si>
    <r>
      <t xml:space="preserve">6HUMANSUBJECTS </t>
    </r>
    <r>
      <rPr>
        <sz val="10"/>
        <rFont val="Arial"/>
        <family val="2"/>
      </rPr>
      <t>Human Subjects</t>
    </r>
  </si>
  <si>
    <r>
      <t xml:space="preserve">6INFRASTRUCTURE </t>
    </r>
    <r>
      <rPr>
        <sz val="10"/>
        <rFont val="Arial"/>
        <family val="2"/>
      </rPr>
      <t>Infrastructure &amp; Construction</t>
    </r>
  </si>
  <si>
    <t>6EQUIPMENT</t>
  </si>
  <si>
    <r>
      <t xml:space="preserve">6EQUIPLEASE </t>
    </r>
    <r>
      <rPr>
        <sz val="10"/>
        <rFont val="Arial"/>
        <family val="2"/>
      </rPr>
      <t>Equipment Lease Rent</t>
    </r>
  </si>
  <si>
    <r>
      <t xml:space="preserve">6OTHERNONPER </t>
    </r>
    <r>
      <rPr>
        <sz val="11"/>
        <color theme="1"/>
        <rFont val="Calibri"/>
        <family val="2"/>
        <scheme val="minor"/>
      </rPr>
      <t>Tuition/Fees, Fellowships</t>
    </r>
  </si>
  <si>
    <r>
      <t xml:space="preserve">6OTHERNONPER NOFNA </t>
    </r>
    <r>
      <rPr>
        <sz val="10"/>
        <rFont val="Arial"/>
        <family val="2"/>
      </rPr>
      <t>Participant Cost</t>
    </r>
  </si>
  <si>
    <r>
      <t xml:space="preserve">6OTHEXPENSE </t>
    </r>
    <r>
      <rPr>
        <sz val="11"/>
        <color theme="1"/>
        <rFont val="Calibri"/>
        <family val="2"/>
        <scheme val="minor"/>
      </rPr>
      <t>Other (Included in BASE)</t>
    </r>
  </si>
  <si>
    <r>
      <t>6OTHEXPENSE NOFNA</t>
    </r>
    <r>
      <rPr>
        <sz val="11"/>
        <color theme="1"/>
        <rFont val="Calibri"/>
        <family val="2"/>
        <scheme val="minor"/>
      </rPr>
      <t xml:space="preserve"> Other (Excluded from BASE)</t>
    </r>
  </si>
  <si>
    <t>TOTAL DIRECT COST</t>
  </si>
  <si>
    <t>Base for Indirect Cost     "CLICK HERE"</t>
  </si>
  <si>
    <t>Enter Facilities and Administrative Rate ==&gt;</t>
  </si>
  <si>
    <t>6FACADM Indirect Cost</t>
  </si>
  <si>
    <t>TOTAL COST OF PROJECT</t>
  </si>
  <si>
    <t xml:space="preserve">MTDC  (On Campus) </t>
  </si>
  <si>
    <t xml:space="preserve">MTDC  (Off Campus)   </t>
  </si>
  <si>
    <t xml:space="preserve">MTD20    </t>
  </si>
  <si>
    <t xml:space="preserve">TDC       </t>
  </si>
  <si>
    <t>OTHER F&amp;A</t>
  </si>
  <si>
    <t xml:space="preserve">Attachment A:      Budget Worksheet (Period-2) </t>
  </si>
  <si>
    <t xml:space="preserve">Attachment A:      Budget Worksheet (Period-3) </t>
  </si>
  <si>
    <t xml:space="preserve">Attachment A:      Budget Worksheet (Period-4) </t>
  </si>
  <si>
    <t xml:space="preserve">Attachment A:      Budget Worksheet (Period-5) </t>
  </si>
  <si>
    <t>Attachment A:      Total Budget Worksheet</t>
  </si>
  <si>
    <t>Level 6</t>
  </si>
  <si>
    <t xml:space="preserve">Expense Accounts </t>
  </si>
  <si>
    <r>
      <t xml:space="preserve">Regular (AA) Salary
</t>
    </r>
    <r>
      <rPr>
        <b/>
        <sz val="10"/>
        <rFont val="Arial"/>
        <family val="2"/>
      </rPr>
      <t xml:space="preserve">6REGSALARY
</t>
    </r>
    <r>
      <rPr>
        <sz val="10"/>
        <rFont val="Arial"/>
        <family val="2"/>
      </rPr>
      <t xml:space="preserve">Level 6 Regular Salary
</t>
    </r>
    <r>
      <rPr>
        <b/>
        <sz val="10"/>
        <rFont val="Arial"/>
        <family val="2"/>
      </rPr>
      <t>700483</t>
    </r>
    <r>
      <rPr>
        <sz val="10"/>
        <rFont val="Arial"/>
        <family val="2"/>
      </rPr>
      <t xml:space="preserve">
AA Payroll</t>
    </r>
  </si>
  <si>
    <t>711000 - 725999</t>
  </si>
  <si>
    <r>
      <t xml:space="preserve">Special (CC) Salary
</t>
    </r>
    <r>
      <rPr>
        <b/>
        <sz val="10"/>
        <rFont val="Arial"/>
        <family val="2"/>
      </rPr>
      <t xml:space="preserve">6SPECLSALARY
</t>
    </r>
    <r>
      <rPr>
        <sz val="10"/>
        <rFont val="Arial"/>
        <family val="2"/>
      </rPr>
      <t xml:space="preserve">Level 6 Special Salary
</t>
    </r>
    <r>
      <rPr>
        <b/>
        <sz val="10"/>
        <rFont val="Arial"/>
        <family val="2"/>
      </rPr>
      <t xml:space="preserve">700484
</t>
    </r>
    <r>
      <rPr>
        <sz val="10"/>
        <rFont val="Arial"/>
        <family val="2"/>
      </rPr>
      <t>CC Salary</t>
    </r>
  </si>
  <si>
    <t>728000 - 731998
756000 - 756999
760000 - 760999</t>
  </si>
  <si>
    <r>
      <t xml:space="preserve">Fringe + GEO + C. Fee
</t>
    </r>
    <r>
      <rPr>
        <b/>
        <sz val="10"/>
        <rFont val="Arial"/>
        <family val="2"/>
      </rPr>
      <t>6FRINGE</t>
    </r>
    <r>
      <rPr>
        <sz val="10"/>
        <rFont val="Arial"/>
        <family val="2"/>
      </rPr>
      <t xml:space="preserve">
Level 6 Fringe
</t>
    </r>
    <r>
      <rPr>
        <b/>
        <sz val="10"/>
        <rFont val="Arial"/>
        <family val="2"/>
      </rPr>
      <t>700829</t>
    </r>
    <r>
      <rPr>
        <sz val="10"/>
        <rFont val="Arial"/>
        <family val="2"/>
      </rPr>
      <t xml:space="preserve">
Fringe Benefits</t>
    </r>
  </si>
  <si>
    <t>700804
732000 - 733999
786220
786900</t>
  </si>
  <si>
    <r>
      <t xml:space="preserve">Travel - National/Emp Rel
</t>
    </r>
    <r>
      <rPr>
        <b/>
        <sz val="10"/>
        <rFont val="Arial"/>
        <family val="2"/>
      </rPr>
      <t>6TRAVELNAT</t>
    </r>
    <r>
      <rPr>
        <sz val="10"/>
        <rFont val="Arial"/>
        <family val="2"/>
      </rPr>
      <t xml:space="preserve">
Level 6 Travel -  National
</t>
    </r>
    <r>
      <rPr>
        <b/>
        <sz val="10"/>
        <rFont val="Arial"/>
        <family val="2"/>
      </rPr>
      <t>700485</t>
    </r>
    <r>
      <rPr>
        <sz val="10"/>
        <rFont val="Arial"/>
        <family val="2"/>
      </rPr>
      <t xml:space="preserve">
National Travel Exp</t>
    </r>
  </si>
  <si>
    <t>726000 - 726119
726200 - 726219
726221 - 726259
726261 - 726319
726400 - 727999
737100
737200</t>
  </si>
  <si>
    <r>
      <t xml:space="preserve">Travel - Foreign
</t>
    </r>
    <r>
      <rPr>
        <b/>
        <sz val="10"/>
        <rFont val="Arial"/>
        <family val="2"/>
      </rPr>
      <t>6TRAVELFGN</t>
    </r>
    <r>
      <rPr>
        <sz val="10"/>
        <rFont val="Arial"/>
        <family val="2"/>
      </rPr>
      <t xml:space="preserve">
Level 5 Travel - Foreign
</t>
    </r>
    <r>
      <rPr>
        <b/>
        <sz val="10"/>
        <rFont val="Arial"/>
        <family val="2"/>
      </rPr>
      <t>700486</t>
    </r>
    <r>
      <rPr>
        <sz val="10"/>
        <rFont val="Arial"/>
        <family val="2"/>
      </rPr>
      <t xml:space="preserve">
Foreign Travel Exp</t>
    </r>
  </si>
  <si>
    <t>726120 - 726199
726220 
726260
726320 - 726399</t>
  </si>
  <si>
    <r>
      <t xml:space="preserve">Other Non-Personnel
</t>
    </r>
    <r>
      <rPr>
        <b/>
        <sz val="10"/>
        <rFont val="Arial"/>
        <family val="2"/>
      </rPr>
      <t>6OTHERNONPER</t>
    </r>
    <r>
      <rPr>
        <sz val="10"/>
        <rFont val="Arial"/>
        <family val="2"/>
      </rPr>
      <t xml:space="preserve">
Level 6 Other Non Personnel
</t>
    </r>
    <r>
      <rPr>
        <b/>
        <sz val="10"/>
        <rFont val="Arial"/>
        <family val="2"/>
      </rPr>
      <t>700825</t>
    </r>
    <r>
      <rPr>
        <sz val="10"/>
        <rFont val="Arial"/>
        <family val="2"/>
      </rPr>
      <t xml:space="preserve">
Other Non-Personnel</t>
    </r>
  </si>
  <si>
    <t>769000 - 771999
775000 - 786219
786221 - 786899
786901 - 789999</t>
  </si>
  <si>
    <r>
      <t xml:space="preserve">Supplies
</t>
    </r>
    <r>
      <rPr>
        <b/>
        <sz val="10"/>
        <rFont val="Arial"/>
        <family val="2"/>
      </rPr>
      <t>6SUPPLIES</t>
    </r>
    <r>
      <rPr>
        <sz val="10"/>
        <rFont val="Arial"/>
        <family val="2"/>
      </rPr>
      <t xml:space="preserve">
Level 6 Supplies
</t>
    </r>
    <r>
      <rPr>
        <b/>
        <sz val="10"/>
        <rFont val="Arial"/>
        <family val="2"/>
      </rPr>
      <t>700877</t>
    </r>
    <r>
      <rPr>
        <sz val="10"/>
        <rFont val="Arial"/>
        <family val="2"/>
      </rPr>
      <t xml:space="preserve">
Supplies and Materials</t>
    </r>
  </si>
  <si>
    <t>734000 - 737099
737201 - 737399
737401 - 741999
742011 - 753189
753200 - 753999</t>
  </si>
  <si>
    <r>
      <t xml:space="preserve">Consultant
</t>
    </r>
    <r>
      <rPr>
        <b/>
        <sz val="10"/>
        <rFont val="Arial"/>
        <family val="2"/>
      </rPr>
      <t>6CONSULTANT</t>
    </r>
    <r>
      <rPr>
        <sz val="10"/>
        <rFont val="Arial"/>
        <family val="2"/>
      </rPr>
      <t xml:space="preserve">
Level 6 Consultant
</t>
    </r>
    <r>
      <rPr>
        <b/>
        <sz val="10"/>
        <rFont val="Arial"/>
        <family val="2"/>
      </rPr>
      <t>700488</t>
    </r>
    <r>
      <rPr>
        <sz val="10"/>
        <rFont val="Arial"/>
        <family val="2"/>
      </rPr>
      <t xml:space="preserve">
Consultants</t>
    </r>
  </si>
  <si>
    <t>757000 - 757269
757276 - 759999</t>
  </si>
  <si>
    <r>
      <t xml:space="preserve">Equipment Lease/Rent/Repair
</t>
    </r>
    <r>
      <rPr>
        <b/>
        <sz val="10"/>
        <rFont val="Arial"/>
        <family val="2"/>
      </rPr>
      <t>6EQUIPLEASE</t>
    </r>
    <r>
      <rPr>
        <sz val="10"/>
        <rFont val="Arial"/>
        <family val="2"/>
      </rPr>
      <t xml:space="preserve">
Level 6 Equipment Lease Rent
</t>
    </r>
    <r>
      <rPr>
        <b/>
        <sz val="10"/>
        <rFont val="Arial"/>
        <family val="2"/>
      </rPr>
      <t>700494</t>
    </r>
    <r>
      <rPr>
        <sz val="10"/>
        <rFont val="Arial"/>
        <family val="2"/>
      </rPr>
      <t xml:space="preserve">
Equipment, Lease, Rent</t>
    </r>
  </si>
  <si>
    <t>766000 - 768999</t>
  </si>
  <si>
    <r>
      <t xml:space="preserve">Operational/Client Expenses
</t>
    </r>
    <r>
      <rPr>
        <b/>
        <sz val="10"/>
        <rFont val="Arial"/>
        <family val="2"/>
      </rPr>
      <t>6OPERATIONAL</t>
    </r>
    <r>
      <rPr>
        <sz val="10"/>
        <rFont val="Arial"/>
        <family val="2"/>
      </rPr>
      <t xml:space="preserve">
Level 6 Operational Client Exp
</t>
    </r>
    <r>
      <rPr>
        <b/>
        <sz val="10"/>
        <rFont val="Arial"/>
        <family val="2"/>
      </rPr>
      <t>700489</t>
    </r>
    <r>
      <rPr>
        <sz val="10"/>
        <rFont val="Arial"/>
        <family val="2"/>
      </rPr>
      <t xml:space="preserve">
Operational Services Exp</t>
    </r>
  </si>
  <si>
    <t>761000 - 762999</t>
  </si>
  <si>
    <r>
      <t xml:space="preserve">Infrastructure/Construction
</t>
    </r>
    <r>
      <rPr>
        <b/>
        <sz val="10"/>
        <rFont val="Arial"/>
        <family val="2"/>
      </rPr>
      <t>6INFRASTRUCTURE</t>
    </r>
    <r>
      <rPr>
        <sz val="10"/>
        <rFont val="Arial"/>
        <family val="2"/>
      </rPr>
      <t xml:space="preserve">
Level 6 Infrastructure &amp; Construction
</t>
    </r>
    <r>
      <rPr>
        <b/>
        <sz val="10"/>
        <rFont val="Arial"/>
        <family val="2"/>
      </rPr>
      <t>700883</t>
    </r>
    <r>
      <rPr>
        <sz val="10"/>
        <rFont val="Arial"/>
        <family val="2"/>
      </rPr>
      <t xml:space="preserve">
Infrastructure &amp; Land</t>
    </r>
  </si>
  <si>
    <t>772000 - 774999</t>
  </si>
  <si>
    <r>
      <t xml:space="preserve">Subcontracts </t>
    </r>
    <r>
      <rPr>
        <sz val="10"/>
        <color indexed="10"/>
        <rFont val="Arial"/>
        <family val="2"/>
      </rPr>
      <t>&lt;=</t>
    </r>
    <r>
      <rPr>
        <sz val="10"/>
        <rFont val="Arial"/>
        <family val="2"/>
      </rPr>
      <t xml:space="preserve"> $25K
</t>
    </r>
    <r>
      <rPr>
        <b/>
        <sz val="10"/>
        <rFont val="Arial"/>
        <family val="2"/>
      </rPr>
      <t>6SUBCONTRACT</t>
    </r>
    <r>
      <rPr>
        <b/>
        <sz val="10"/>
        <color indexed="10"/>
        <rFont val="Arial"/>
        <family val="2"/>
      </rPr>
      <t>&lt;=</t>
    </r>
    <r>
      <rPr>
        <b/>
        <sz val="10"/>
        <rFont val="Arial"/>
        <family val="2"/>
      </rPr>
      <t xml:space="preserve"> 25</t>
    </r>
    <r>
      <rPr>
        <sz val="10"/>
        <rFont val="Arial"/>
        <family val="2"/>
      </rPr>
      <t xml:space="preserve">
Level 6 Subcontracts </t>
    </r>
    <r>
      <rPr>
        <sz val="10"/>
        <color indexed="10"/>
        <rFont val="Arial"/>
        <family val="2"/>
      </rPr>
      <t>&lt;=</t>
    </r>
    <r>
      <rPr>
        <sz val="10"/>
        <rFont val="Arial"/>
        <family val="2"/>
      </rPr>
      <t xml:space="preserve"> 25
</t>
    </r>
    <r>
      <rPr>
        <b/>
        <sz val="10"/>
        <rFont val="Arial"/>
        <family val="2"/>
      </rPr>
      <t>700849</t>
    </r>
    <r>
      <rPr>
        <sz val="10"/>
        <rFont val="Arial"/>
        <family val="2"/>
      </rPr>
      <t xml:space="preserve">
Subcontracts </t>
    </r>
    <r>
      <rPr>
        <sz val="10"/>
        <color indexed="10"/>
        <rFont val="Arial"/>
        <family val="2"/>
      </rPr>
      <t>&lt;=</t>
    </r>
    <r>
      <rPr>
        <sz val="10"/>
        <rFont val="Arial"/>
        <family val="2"/>
      </rPr>
      <t xml:space="preserve"> 25</t>
    </r>
  </si>
  <si>
    <t>757271 - 757275</t>
  </si>
  <si>
    <r>
      <t xml:space="preserve">Subcontracts &gt; $25K
</t>
    </r>
    <r>
      <rPr>
        <b/>
        <sz val="10"/>
        <rFont val="Arial"/>
        <family val="2"/>
      </rPr>
      <t>6SUBCONTRACT&gt;25</t>
    </r>
    <r>
      <rPr>
        <sz val="10"/>
        <rFont val="Arial"/>
        <family val="2"/>
      </rPr>
      <t xml:space="preserve">
Level 6 Subcontracts &gt; 25
</t>
    </r>
    <r>
      <rPr>
        <b/>
        <sz val="10"/>
        <rFont val="Arial"/>
        <family val="2"/>
      </rPr>
      <t>700850</t>
    </r>
    <r>
      <rPr>
        <sz val="10"/>
        <rFont val="Arial"/>
        <family val="2"/>
      </rPr>
      <t xml:space="preserve">
Subcontracts &gt; 25</t>
    </r>
  </si>
  <si>
    <r>
      <t xml:space="preserve">Human Subjects
</t>
    </r>
    <r>
      <rPr>
        <b/>
        <sz val="10"/>
        <rFont val="Arial"/>
        <family val="2"/>
      </rPr>
      <t>6HUMANSUBJECTS</t>
    </r>
    <r>
      <rPr>
        <sz val="10"/>
        <rFont val="Arial"/>
        <family val="2"/>
      </rPr>
      <t xml:space="preserve">
Level 6 Human Subjects
</t>
    </r>
    <r>
      <rPr>
        <b/>
        <sz val="10"/>
        <rFont val="Arial"/>
        <family val="2"/>
      </rPr>
      <t>700457</t>
    </r>
    <r>
      <rPr>
        <sz val="10"/>
        <rFont val="Arial"/>
        <family val="2"/>
      </rPr>
      <t xml:space="preserve">
Human Subjects Budget</t>
    </r>
  </si>
  <si>
    <t>731999
742000 - 742009</t>
  </si>
  <si>
    <r>
      <t xml:space="preserve">Equipment
</t>
    </r>
    <r>
      <rPr>
        <b/>
        <sz val="10"/>
        <rFont val="Arial"/>
        <family val="2"/>
      </rPr>
      <t>6EQUIPMENT</t>
    </r>
    <r>
      <rPr>
        <sz val="10"/>
        <rFont val="Arial"/>
        <family val="2"/>
      </rPr>
      <t xml:space="preserve">
Level 6 Equipment
</t>
    </r>
    <r>
      <rPr>
        <b/>
        <sz val="10"/>
        <rFont val="Arial"/>
        <family val="2"/>
      </rPr>
      <t>700459</t>
    </r>
    <r>
      <rPr>
        <sz val="10"/>
        <rFont val="Arial"/>
        <family val="2"/>
      </rPr>
      <t xml:space="preserve">
Equipment Budget</t>
    </r>
  </si>
  <si>
    <t>763000 - 765999</t>
  </si>
  <si>
    <r>
      <t xml:space="preserve">Other Expenses
</t>
    </r>
    <r>
      <rPr>
        <b/>
        <sz val="10"/>
        <rFont val="Arial"/>
        <family val="2"/>
      </rPr>
      <t>6OTHEXPENSE</t>
    </r>
    <r>
      <rPr>
        <sz val="10"/>
        <rFont val="Arial"/>
        <family val="2"/>
      </rPr>
      <t xml:space="preserve">
Level 6 Other Expenses
</t>
    </r>
    <r>
      <rPr>
        <b/>
        <sz val="10"/>
        <rFont val="Arial"/>
        <family val="2"/>
      </rPr>
      <t>700503</t>
    </r>
    <r>
      <rPr>
        <sz val="10"/>
        <rFont val="Arial"/>
        <family val="2"/>
      </rPr>
      <t xml:space="preserve">
Other Exp</t>
    </r>
  </si>
  <si>
    <t>790000 - 799199
799500 - 799999</t>
  </si>
  <si>
    <r>
      <t xml:space="preserve">Administrative Allowance
</t>
    </r>
    <r>
      <rPr>
        <b/>
        <sz val="10"/>
        <rFont val="Arial"/>
        <family val="2"/>
      </rPr>
      <t>6ADMINALLOW</t>
    </r>
    <r>
      <rPr>
        <sz val="10"/>
        <rFont val="Arial"/>
        <family val="2"/>
      </rPr>
      <t xml:space="preserve">
Level 6 Admin Allowance
</t>
    </r>
    <r>
      <rPr>
        <b/>
        <sz val="10"/>
        <rFont val="Arial"/>
        <family val="2"/>
      </rPr>
      <t>700501</t>
    </r>
    <r>
      <rPr>
        <sz val="10"/>
        <rFont val="Arial"/>
        <family val="2"/>
      </rPr>
      <t xml:space="preserve">
Administrative  Allowance Exp</t>
    </r>
  </si>
  <si>
    <t>799300 - 799399</t>
  </si>
  <si>
    <r>
      <t xml:space="preserve">Indirect Costs
</t>
    </r>
    <r>
      <rPr>
        <b/>
        <sz val="10"/>
        <rFont val="Arial"/>
        <family val="2"/>
      </rPr>
      <t>6FACADM</t>
    </r>
    <r>
      <rPr>
        <sz val="10"/>
        <rFont val="Arial"/>
        <family val="2"/>
      </rPr>
      <t xml:space="preserve">
Level 6 F &amp; A Costs
</t>
    </r>
    <r>
      <rPr>
        <b/>
        <sz val="10"/>
        <rFont val="Arial"/>
        <family val="2"/>
      </rPr>
      <t>700828</t>
    </r>
    <r>
      <rPr>
        <sz val="10"/>
        <rFont val="Arial"/>
        <family val="2"/>
      </rPr>
      <t xml:space="preserve">
F&amp;A </t>
    </r>
  </si>
  <si>
    <t>799400 - 799499</t>
  </si>
  <si>
    <t>Period 4</t>
  </si>
  <si>
    <r>
      <t>6REGSALARY (</t>
    </r>
    <r>
      <rPr>
        <sz val="11"/>
        <rFont val="Calibri"/>
        <family val="2"/>
        <scheme val="minor"/>
      </rPr>
      <t>Salaries-Benefited)</t>
    </r>
  </si>
  <si>
    <r>
      <t>6SPECLSALARY</t>
    </r>
    <r>
      <rPr>
        <sz val="11"/>
        <rFont val="Calibri"/>
        <family val="2"/>
        <scheme val="minor"/>
      </rPr>
      <t xml:space="preserve"> (Non-Benefited Employees)</t>
    </r>
  </si>
  <si>
    <r>
      <t>6TRAVELNAT</t>
    </r>
    <r>
      <rPr>
        <sz val="11"/>
        <rFont val="Calibri"/>
        <family val="2"/>
        <scheme val="minor"/>
      </rPr>
      <t xml:space="preserve"> (Travel)</t>
    </r>
  </si>
  <si>
    <r>
      <t>6OPERATIONAL</t>
    </r>
    <r>
      <rPr>
        <sz val="11"/>
        <rFont val="Calibri"/>
        <family val="2"/>
        <scheme val="minor"/>
      </rPr>
      <t xml:space="preserve"> (Operational Client Exp)</t>
    </r>
  </si>
  <si>
    <r>
      <t>6SUPPLIES</t>
    </r>
    <r>
      <rPr>
        <sz val="11"/>
        <rFont val="Calibri"/>
        <family val="2"/>
        <scheme val="minor"/>
      </rPr>
      <t xml:space="preserve"> (Supplies and Materials)</t>
    </r>
  </si>
  <si>
    <r>
      <t>6CONSULTANT</t>
    </r>
    <r>
      <rPr>
        <sz val="11"/>
        <rFont val="Calibri"/>
        <family val="2"/>
        <scheme val="minor"/>
      </rPr>
      <t xml:space="preserve"> (Consultant/Contract for Service, i.e., Procurement)</t>
    </r>
  </si>
  <si>
    <r>
      <t>6SUBCONTRACT&lt;=25</t>
    </r>
    <r>
      <rPr>
        <sz val="11"/>
        <rFont val="Calibri"/>
        <family val="2"/>
        <scheme val="minor"/>
      </rPr>
      <t xml:space="preserve"> (Subrecipients: Sum of first $25,000/contract)</t>
    </r>
  </si>
  <si>
    <r>
      <t>6SUBCONTRACT&gt;25</t>
    </r>
    <r>
      <rPr>
        <sz val="11"/>
        <rFont val="Calibri"/>
        <family val="2"/>
        <scheme val="minor"/>
      </rPr>
      <t xml:space="preserve"> (Subrecipients: Sum of excess above $25,000/contract)</t>
    </r>
  </si>
  <si>
    <r>
      <t xml:space="preserve">6OTHERNONPER </t>
    </r>
    <r>
      <rPr>
        <sz val="11"/>
        <rFont val="Calibri"/>
        <family val="2"/>
        <scheme val="minor"/>
      </rPr>
      <t>Tuition/Fees, Fellowships</t>
    </r>
  </si>
  <si>
    <r>
      <t xml:space="preserve">6OTHEXPENSE </t>
    </r>
    <r>
      <rPr>
        <sz val="11"/>
        <rFont val="Calibri"/>
        <family val="2"/>
        <scheme val="minor"/>
      </rPr>
      <t>Other (Included in BASE)</t>
    </r>
  </si>
  <si>
    <r>
      <t>6OTHEXPENSE NOFNA</t>
    </r>
    <r>
      <rPr>
        <sz val="11"/>
        <rFont val="Calibri"/>
        <family val="2"/>
        <scheme val="minor"/>
      </rPr>
      <t xml:space="preserve"> Other (Excluded from BASE)</t>
    </r>
  </si>
  <si>
    <t xml:space="preserve">Procedures &amp; Policies </t>
  </si>
  <si>
    <t>INSTRUCTIONS</t>
  </si>
  <si>
    <t>Click Here to Return to the Modular Budget Tab</t>
  </si>
  <si>
    <t>Split Rate Calculation Example:</t>
  </si>
  <si>
    <t>YEAR 1</t>
  </si>
  <si>
    <t>----</t>
  </si>
  <si>
    <t>Role</t>
  </si>
  <si>
    <t>Position</t>
  </si>
  <si>
    <t>Calendar Months</t>
  </si>
  <si>
    <t>Institutional Base Salary</t>
  </si>
  <si>
    <t>Salary Requested</t>
  </si>
  <si>
    <t>TOTAL</t>
  </si>
  <si>
    <t>Dr. Smith</t>
  </si>
  <si>
    <t>PI</t>
  </si>
  <si>
    <t>Professional Staff</t>
  </si>
  <si>
    <t>Year 1 of this project crosses 2 Fiscal Years: FY 09 and FY 10</t>
  </si>
  <si>
    <t>9 months are in FY 09</t>
  </si>
  <si>
    <t>FY 09 Benefit Rate</t>
  </si>
  <si>
    <t>3 months are in FY 10</t>
  </si>
  <si>
    <t>FY 10 Benefit Rate</t>
  </si>
  <si>
    <t>/12</t>
  </si>
  <si>
    <t>= Salary per month</t>
  </si>
  <si>
    <t>Salary per month</t>
  </si>
  <si>
    <t>FY 09 Benefit Amount</t>
  </si>
  <si>
    <t>Number of Months in FY</t>
  </si>
  <si>
    <t>x9</t>
  </si>
  <si>
    <t>x3</t>
  </si>
  <si>
    <t>FY 10 Benefit Amount</t>
  </si>
  <si>
    <t>FY 09 Salary</t>
  </si>
  <si>
    <t>FY 10 Salary</t>
  </si>
  <si>
    <t>Benefits for Year 1</t>
  </si>
  <si>
    <t>x35%</t>
  </si>
  <si>
    <t>x36%</t>
  </si>
  <si>
    <t>Return to Personnel Tab</t>
  </si>
  <si>
    <t>Complete each of the fields next to the "Click to Convert Percent Effort To Calendar Months" box</t>
  </si>
  <si>
    <t>Select "Yes" if including 3% increase in Year 1</t>
  </si>
  <si>
    <t>Insert % value to include in years out (2-5); typically 2% or 3%</t>
  </si>
  <si>
    <t>Instructions for Completing the ORSP BudgetWorksheet</t>
  </si>
  <si>
    <r>
      <rPr>
        <sz val="11"/>
        <rFont val="Calibri"/>
        <family val="2"/>
        <scheme val="minor"/>
      </rPr>
      <t xml:space="preserve">Institutional Base Salary of employees determined from </t>
    </r>
    <r>
      <rPr>
        <b/>
        <i/>
        <sz val="11"/>
        <rFont val="Calibri"/>
        <family val="2"/>
        <scheme val="minor"/>
      </rPr>
      <t xml:space="preserve">Human Resources </t>
    </r>
    <r>
      <rPr>
        <sz val="11"/>
        <rFont val="Calibri"/>
        <family val="2"/>
        <scheme val="minor"/>
      </rPr>
      <t>website via HR Direct (</t>
    </r>
    <r>
      <rPr>
        <sz val="11"/>
        <color rgb="FF0070C0"/>
        <rFont val="Calibri"/>
        <family val="2"/>
        <scheme val="minor"/>
      </rPr>
      <t>https://hr.umb.edu/hr-direct)</t>
    </r>
    <r>
      <rPr>
        <sz val="11"/>
        <rFont val="Calibri"/>
        <family val="2"/>
        <scheme val="minor"/>
      </rPr>
      <t xml:space="preserve">. Positions may include benefitted professional or classified staff, department chairs or deans, and university administrators etc. To see policies concerning these various positions and others please visit </t>
    </r>
    <r>
      <rPr>
        <sz val="11"/>
        <color rgb="FF0070C0"/>
        <rFont val="Calibri"/>
        <family val="2"/>
        <scheme val="minor"/>
      </rPr>
      <t>https://hr.umb.edu/policies</t>
    </r>
    <r>
      <rPr>
        <sz val="11"/>
        <rFont val="Calibri"/>
        <family val="2"/>
        <scheme val="minor"/>
      </rPr>
      <t xml:space="preserve"> for greater detail and information. </t>
    </r>
  </si>
  <si>
    <r>
      <rPr>
        <b/>
        <sz val="11"/>
        <color theme="1"/>
        <rFont val="Calibri"/>
        <family val="2"/>
        <scheme val="minor"/>
      </rPr>
      <t>Subaward Up to $25,000</t>
    </r>
    <r>
      <rPr>
        <sz val="11"/>
        <color theme="1"/>
        <rFont val="Calibri"/>
        <family val="2"/>
        <scheme val="minor"/>
      </rPr>
      <t xml:space="preserve">. See </t>
    </r>
    <r>
      <rPr>
        <b/>
        <i/>
        <sz val="11"/>
        <color theme="1"/>
        <rFont val="Calibri"/>
        <family val="2"/>
        <scheme val="minor"/>
      </rPr>
      <t>Procurement Purchasing Policies &amp; Procedures</t>
    </r>
    <r>
      <rPr>
        <sz val="11"/>
        <color theme="1"/>
        <rFont val="Calibri"/>
        <family val="2"/>
        <scheme val="minor"/>
      </rPr>
      <t xml:space="preserve"> (</t>
    </r>
    <r>
      <rPr>
        <sz val="11"/>
        <color rgb="FF0070C0"/>
        <rFont val="Calibri"/>
        <family val="2"/>
        <scheme val="minor"/>
      </rPr>
      <t>https://www.umb.edu/contracts_compliance/procurement/purchasing/account_codes</t>
    </r>
    <r>
      <rPr>
        <sz val="11"/>
        <color theme="1"/>
        <rFont val="Calibri"/>
        <family val="2"/>
        <scheme val="minor"/>
      </rPr>
      <t xml:space="preserve">) </t>
    </r>
    <r>
      <rPr>
        <b/>
        <i/>
        <sz val="11"/>
        <color theme="1"/>
        <rFont val="Calibri"/>
        <family val="2"/>
        <scheme val="minor"/>
      </rPr>
      <t xml:space="preserve">University Account Codes (pdf) </t>
    </r>
    <r>
      <rPr>
        <sz val="11"/>
        <color theme="1"/>
        <rFont val="Calibri"/>
        <family val="2"/>
        <scheme val="minor"/>
      </rPr>
      <t xml:space="preserve">under account code </t>
    </r>
    <r>
      <rPr>
        <b/>
        <u/>
        <sz val="11"/>
        <color theme="1"/>
        <rFont val="Calibri"/>
        <family val="2"/>
        <scheme val="minor"/>
      </rPr>
      <t>757275</t>
    </r>
    <r>
      <rPr>
        <sz val="11"/>
        <color theme="1"/>
        <rFont val="Calibri"/>
        <family val="2"/>
        <scheme val="minor"/>
      </rPr>
      <t>.  T</t>
    </r>
    <r>
      <rPr>
        <i/>
        <sz val="11"/>
        <color theme="1"/>
        <rFont val="Calibri"/>
        <family val="2"/>
        <scheme val="minor"/>
      </rPr>
      <t>his Account Code is to be used only for SubAward/SubContract issued by ORSP and you must make sure that there is a fully executed agreement in place before using this account code. A SubAward/SubContract agreement must be to an institution, never an individual, with the project under the direction of a principal investigator. The recipient should be an integral part of the project, whose participation is necessary for its completion – a collaborator. They participate in the development of the scope of services and budget, and they have some control over how their piece of the project is done. The F &amp; A costs will be charged to this grant.</t>
    </r>
  </si>
  <si>
    <r>
      <rPr>
        <b/>
        <sz val="11"/>
        <color theme="1"/>
        <rFont val="Calibri"/>
        <family val="2"/>
        <scheme val="minor"/>
      </rPr>
      <t>Subaward over $25,000</t>
    </r>
    <r>
      <rPr>
        <sz val="11"/>
        <color theme="1"/>
        <rFont val="Calibri"/>
        <family val="2"/>
        <scheme val="minor"/>
      </rPr>
      <t xml:space="preserve">. See </t>
    </r>
    <r>
      <rPr>
        <b/>
        <i/>
        <sz val="11"/>
        <color theme="1"/>
        <rFont val="Calibri"/>
        <family val="2"/>
        <scheme val="minor"/>
      </rPr>
      <t xml:space="preserve">Procurement </t>
    </r>
    <r>
      <rPr>
        <b/>
        <i/>
        <u/>
        <sz val="11"/>
        <color rgb="FF0070C0"/>
        <rFont val="Calibri"/>
        <family val="2"/>
        <scheme val="minor"/>
      </rPr>
      <t>Purchasing Policies &amp; Procedures</t>
    </r>
    <r>
      <rPr>
        <u/>
        <sz val="11"/>
        <color rgb="FF0070C0"/>
        <rFont val="Calibri"/>
        <family val="2"/>
        <scheme val="minor"/>
      </rPr>
      <t xml:space="preserve"> </t>
    </r>
    <r>
      <rPr>
        <sz val="11"/>
        <color theme="1"/>
        <rFont val="Calibri"/>
        <family val="2"/>
        <scheme val="minor"/>
      </rPr>
      <t xml:space="preserve"> </t>
    </r>
    <r>
      <rPr>
        <b/>
        <i/>
        <sz val="11"/>
        <color theme="1"/>
        <rFont val="Calibri"/>
        <family val="2"/>
        <scheme val="minor"/>
      </rPr>
      <t xml:space="preserve">University Account Codes (pdf) </t>
    </r>
    <r>
      <rPr>
        <sz val="11"/>
        <color theme="1"/>
        <rFont val="Calibri"/>
        <family val="2"/>
        <scheme val="minor"/>
      </rPr>
      <t xml:space="preserve">under account code </t>
    </r>
    <r>
      <rPr>
        <b/>
        <u/>
        <sz val="11"/>
        <color theme="1"/>
        <rFont val="Calibri"/>
        <family val="2"/>
        <scheme val="minor"/>
      </rPr>
      <t>757270</t>
    </r>
    <r>
      <rPr>
        <sz val="11"/>
        <color theme="1"/>
        <rFont val="Calibri"/>
        <family val="2"/>
        <scheme val="minor"/>
      </rPr>
      <t>.  T</t>
    </r>
    <r>
      <rPr>
        <i/>
        <sz val="11"/>
        <color theme="1"/>
        <rFont val="Calibri"/>
        <family val="2"/>
        <scheme val="minor"/>
      </rPr>
      <t xml:space="preserve">his Account Code is to be used only for SubAward/SubContract issued by ORSP and you must make sure that there is a fully executed agreement in place before using this account code. A SubAward/SubContract agreement must be to an institution, never an individual, with the project under the direction of a principal investigator. The recipient should be an integral part of the project, whose participation is necessary for its completion – a collaborator. They participate in the development of the scope of services and budget, and they have some control over how their piece of the project is done. </t>
    </r>
    <r>
      <rPr>
        <sz val="11"/>
        <color theme="1"/>
        <rFont val="Calibri"/>
        <family val="2"/>
        <scheme val="minor"/>
      </rPr>
      <t>No F&amp;A (MTDC)</t>
    </r>
  </si>
  <si>
    <r>
      <t>Under the Uniform Guidance (</t>
    </r>
    <r>
      <rPr>
        <sz val="11"/>
        <color rgb="FF0070C0"/>
        <rFont val="Calibri"/>
        <family val="2"/>
        <scheme val="minor"/>
      </rPr>
      <t>2 CFR §200.33</t>
    </r>
    <r>
      <rPr>
        <sz val="11"/>
        <color theme="1"/>
        <rFont val="Calibri"/>
        <family val="2"/>
        <scheme val="minor"/>
      </rPr>
      <t xml:space="preserve">) Equipment is described as tangible property, including information technology systems, having a useful life of more than one year and a per-unit acquisition costs which equals or exceeds the lesser of the capitalization level established at $5,000. See </t>
    </r>
    <r>
      <rPr>
        <b/>
        <i/>
        <u/>
        <sz val="11"/>
        <color rgb="FF0070C0"/>
        <rFont val="Calibri"/>
        <family val="2"/>
        <scheme val="minor"/>
      </rPr>
      <t>Procurement Purchasing Policies &amp; Procedures</t>
    </r>
    <r>
      <rPr>
        <sz val="11"/>
        <color theme="1"/>
        <rFont val="Calibri"/>
        <family val="2"/>
        <scheme val="minor"/>
      </rPr>
      <t xml:space="preserve"> </t>
    </r>
    <r>
      <rPr>
        <sz val="11"/>
        <color theme="1"/>
        <rFont val="Calibri"/>
        <family val="2"/>
        <scheme val="minor"/>
      </rPr>
      <t xml:space="preserve">for Capital Equipment categorization (Moveable equipment with a unit cost (or value) of $5000 or greater). Also see </t>
    </r>
    <r>
      <rPr>
        <b/>
        <i/>
        <sz val="11"/>
        <color theme="1"/>
        <rFont val="Calibri"/>
        <family val="2"/>
        <scheme val="minor"/>
      </rPr>
      <t>Contracts &amp; Compliance's Property Policies &amp; Procedures</t>
    </r>
    <r>
      <rPr>
        <sz val="11"/>
        <color theme="1"/>
        <rFont val="Calibri"/>
        <family val="2"/>
        <scheme val="minor"/>
      </rPr>
      <t xml:space="preserve"> (</t>
    </r>
    <r>
      <rPr>
        <sz val="11"/>
        <color rgb="FF0070C0"/>
        <rFont val="Calibri"/>
        <family val="2"/>
        <scheme val="minor"/>
      </rPr>
      <t>https://www.umb.edu/contracts_compliance/property</t>
    </r>
    <r>
      <rPr>
        <sz val="11"/>
        <color theme="1"/>
        <rFont val="Calibri"/>
        <family val="2"/>
        <scheme val="minor"/>
      </rPr>
      <t xml:space="preserve">) on Equipment Management as well as the </t>
    </r>
    <r>
      <rPr>
        <b/>
        <i/>
        <sz val="11"/>
        <color theme="1"/>
        <rFont val="Calibri"/>
        <family val="2"/>
        <scheme val="minor"/>
      </rPr>
      <t xml:space="preserve">Equipment Requisition Procedure </t>
    </r>
    <r>
      <rPr>
        <sz val="11"/>
        <color theme="1"/>
        <rFont val="Calibri"/>
        <family val="2"/>
        <scheme val="minor"/>
      </rPr>
      <t>(</t>
    </r>
    <r>
      <rPr>
        <sz val="11"/>
        <color rgb="FF0070C0"/>
        <rFont val="Calibri"/>
        <family val="2"/>
        <scheme val="minor"/>
      </rPr>
      <t>https://www.umb.edu/contracts_compliance/property/policies</t>
    </r>
    <r>
      <rPr>
        <sz val="11"/>
        <color theme="1"/>
        <rFont val="Calibri"/>
        <family val="2"/>
        <scheme val="minor"/>
      </rPr>
      <t>)</t>
    </r>
  </si>
  <si>
    <r>
      <t xml:space="preserve">Federal regulations for </t>
    </r>
    <r>
      <rPr>
        <b/>
        <sz val="11"/>
        <color theme="1"/>
        <rFont val="Calibri"/>
        <family val="2"/>
        <scheme val="minor"/>
      </rPr>
      <t>Professional Services costs</t>
    </r>
    <r>
      <rPr>
        <sz val="11"/>
        <color theme="1"/>
        <rFont val="Calibri"/>
        <family val="2"/>
        <scheme val="minor"/>
      </rPr>
      <t xml:space="preserve"> (</t>
    </r>
    <r>
      <rPr>
        <sz val="11"/>
        <color rgb="FF0070C0"/>
        <rFont val="Calibri"/>
        <family val="2"/>
        <scheme val="minor"/>
      </rPr>
      <t>2 CFR §200.459</t>
    </r>
    <r>
      <rPr>
        <sz val="11"/>
        <color theme="1"/>
        <rFont val="Calibri"/>
        <family val="2"/>
        <scheme val="minor"/>
      </rPr>
      <t xml:space="preserve">) under the Uniform Guidance indicate that professional or consultant services rendered are from members of a particular profession or possess a special skill, are not employees of the non-federal entity (UMB), the nature and scope are relevant to the services required, there is necessity for the service,  . See </t>
    </r>
    <r>
      <rPr>
        <b/>
        <i/>
        <sz val="11"/>
        <color theme="1"/>
        <rFont val="Calibri"/>
        <family val="2"/>
        <scheme val="minor"/>
      </rPr>
      <t>Procurement Purchases of Services Policy</t>
    </r>
    <r>
      <rPr>
        <sz val="11"/>
        <color theme="1"/>
        <rFont val="Calibri"/>
        <family val="2"/>
        <scheme val="minor"/>
      </rPr>
      <t xml:space="preserve"> (</t>
    </r>
    <r>
      <rPr>
        <sz val="11"/>
        <color rgb="FF0070C0"/>
        <rFont val="Calibri"/>
        <family val="2"/>
        <scheme val="minor"/>
      </rPr>
      <t>https://www.umb.edu/contracts_compliance/procurement/purchasing</t>
    </r>
    <r>
      <rPr>
        <sz val="11"/>
        <color theme="1"/>
        <rFont val="Calibri"/>
        <family val="2"/>
        <scheme val="minor"/>
      </rPr>
      <t>). A “consultant” shall mean any person who, as a non-employee of the Commonwealth, gives advice or employee training and whose compensation is payable from Object Class HH. No person employed by the University, as a consultant shall directly or indirectly supervise another temporary or permanent employee of the University.</t>
    </r>
    <r>
      <rPr>
        <b/>
        <sz val="11"/>
        <color rgb="FFFF0000"/>
        <rFont val="Calibri"/>
        <family val="2"/>
        <scheme val="minor"/>
      </rPr>
      <t xml:space="preserve"> </t>
    </r>
  </si>
  <si>
    <r>
      <t xml:space="preserve">Research involving </t>
    </r>
    <r>
      <rPr>
        <b/>
        <sz val="11"/>
        <rFont val="Calibri"/>
        <family val="2"/>
        <scheme val="minor"/>
      </rPr>
      <t>human subjects</t>
    </r>
    <r>
      <rPr>
        <sz val="11"/>
        <rFont val="Calibri"/>
        <family val="2"/>
        <scheme val="minor"/>
      </rPr>
      <t xml:space="preserve"> includes the recruitement of potential participants in research, collection of data about or from human subjectst (including surveys) and the use of existing data. University policy requires that all research involving human subjects be reviewed and approved by the UMB Institutional Review Board (IRB) prior to iniatiation of research. For greater guidance on how to begin the process please visit ORSP's</t>
    </r>
    <r>
      <rPr>
        <b/>
        <i/>
        <sz val="11"/>
        <color rgb="FF0070C0"/>
        <rFont val="Calibri"/>
        <family val="2"/>
        <scheme val="minor"/>
      </rPr>
      <t xml:space="preserve"> Research Compliance Page</t>
    </r>
    <r>
      <rPr>
        <sz val="11"/>
        <rFont val="Calibri"/>
        <family val="2"/>
        <scheme val="minor"/>
      </rPr>
      <t xml:space="preserve"> (</t>
    </r>
    <r>
      <rPr>
        <sz val="11"/>
        <color rgb="FF0070C0"/>
        <rFont val="Calibri"/>
        <family val="2"/>
        <scheme val="minor"/>
      </rPr>
      <t>https://www.umb.edu/orsp/compliance/human_subjects</t>
    </r>
    <r>
      <rPr>
        <sz val="11"/>
        <rFont val="Calibri"/>
        <family val="2"/>
        <scheme val="minor"/>
      </rPr>
      <t xml:space="preserve">). Refer to the </t>
    </r>
    <r>
      <rPr>
        <b/>
        <i/>
        <u/>
        <sz val="11"/>
        <color rgb="FF0070C0"/>
        <rFont val="Calibri"/>
        <family val="2"/>
        <scheme val="minor"/>
      </rPr>
      <t>Procurement Purchasing Policies and Procedures Account Codes</t>
    </r>
    <r>
      <rPr>
        <sz val="11"/>
        <rFont val="Calibri"/>
        <family val="2"/>
        <scheme val="minor"/>
      </rPr>
      <t xml:space="preserve"> under account code </t>
    </r>
    <r>
      <rPr>
        <b/>
        <u/>
        <sz val="11"/>
        <rFont val="Calibri"/>
        <family val="2"/>
        <scheme val="minor"/>
      </rPr>
      <t>742000</t>
    </r>
    <r>
      <rPr>
        <sz val="11"/>
        <rFont val="Calibri"/>
        <family val="2"/>
        <scheme val="minor"/>
      </rPr>
      <t xml:space="preserve"> </t>
    </r>
    <r>
      <rPr>
        <b/>
        <sz val="11"/>
        <rFont val="Calibri"/>
        <family val="2"/>
        <scheme val="minor"/>
      </rPr>
      <t xml:space="preserve">Human Subjects Compensation </t>
    </r>
    <r>
      <rPr>
        <sz val="11"/>
        <rFont val="Calibri"/>
        <family val="2"/>
        <scheme val="minor"/>
      </rPr>
      <t xml:space="preserve">for additional information. </t>
    </r>
  </si>
  <si>
    <r>
      <t xml:space="preserve">Typical special salary positions may include non-benefited employees, graduate and undergraduate  students. For policies &amp; procedures of non-benefitted employees/hires visit the </t>
    </r>
    <r>
      <rPr>
        <b/>
        <i/>
        <u/>
        <sz val="11"/>
        <color rgb="FF0070C0"/>
        <rFont val="Calibri"/>
        <family val="2"/>
        <scheme val="minor"/>
      </rPr>
      <t>Human Resources</t>
    </r>
    <r>
      <rPr>
        <sz val="11"/>
        <rFont val="Calibri"/>
        <family val="2"/>
        <scheme val="minor"/>
      </rPr>
      <t xml:space="preserve">. For policies on Graduate student payment rates visit the </t>
    </r>
    <r>
      <rPr>
        <b/>
        <i/>
        <sz val="11"/>
        <color rgb="FF0070C0"/>
        <rFont val="Calibri"/>
        <family val="2"/>
        <scheme val="minor"/>
      </rPr>
      <t>Office of Graduate Studies (OGS)</t>
    </r>
    <r>
      <rPr>
        <sz val="11"/>
        <rFont val="Calibri"/>
        <family val="2"/>
        <scheme val="minor"/>
      </rPr>
      <t xml:space="preserve"> website under</t>
    </r>
    <r>
      <rPr>
        <sz val="11"/>
        <color rgb="FF0070C0"/>
        <rFont val="Calibri"/>
        <family val="2"/>
        <scheme val="minor"/>
      </rPr>
      <t xml:space="preserve"> </t>
    </r>
    <r>
      <rPr>
        <b/>
        <i/>
        <u/>
        <sz val="11"/>
        <color rgb="FF0070C0"/>
        <rFont val="Calibri"/>
        <family val="2"/>
        <scheme val="minor"/>
      </rPr>
      <t>Faculty</t>
    </r>
    <r>
      <rPr>
        <sz val="11"/>
        <rFont val="Calibri"/>
        <family val="2"/>
        <scheme val="minor"/>
      </rPr>
      <t xml:space="preserve">.                                                                                                                                                                                                                                                                                                                                            For greater information on Undergraduate payment and/or hiring policies visit the </t>
    </r>
    <r>
      <rPr>
        <b/>
        <i/>
        <sz val="11"/>
        <color rgb="FF0070C0"/>
        <rFont val="Calibri"/>
        <family val="2"/>
        <scheme val="minor"/>
      </rPr>
      <t>Student Employment</t>
    </r>
    <r>
      <rPr>
        <sz val="11"/>
        <rFont val="Calibri"/>
        <family val="2"/>
        <scheme val="minor"/>
      </rPr>
      <t xml:space="preserve"> website at </t>
    </r>
    <r>
      <rPr>
        <sz val="11"/>
        <color rgb="FF0070C0"/>
        <rFont val="Calibri"/>
        <family val="2"/>
        <scheme val="minor"/>
      </rPr>
      <t>https://www.umb.edu/life_on_campus/student_employment</t>
    </r>
  </si>
  <si>
    <r>
      <t xml:space="preserve">See </t>
    </r>
    <r>
      <rPr>
        <b/>
        <i/>
        <sz val="11"/>
        <color theme="1"/>
        <rFont val="Calibri"/>
        <family val="2"/>
        <scheme val="minor"/>
      </rPr>
      <t>Controller's Office Employee Travel Policy &amp; Procedures</t>
    </r>
    <r>
      <rPr>
        <sz val="11"/>
        <color theme="1"/>
        <rFont val="Calibri"/>
        <family val="2"/>
        <scheme val="minor"/>
      </rPr>
      <t xml:space="preserve"> (</t>
    </r>
    <r>
      <rPr>
        <sz val="11"/>
        <color rgb="FF0070C0"/>
        <rFont val="Calibri"/>
        <family val="2"/>
        <scheme val="minor"/>
      </rPr>
      <t>https://www.umb.edu/controller/policies</t>
    </r>
    <r>
      <rPr>
        <sz val="11"/>
        <color theme="1"/>
        <rFont val="Calibri"/>
        <family val="2"/>
        <scheme val="minor"/>
      </rPr>
      <t xml:space="preserve">).  For travel charged to a sponsored project or grant, the Principal Investigator (PI) must ensure that, in addition to campus guidelines, all grantor and funding agency restrictions are followed. Federal regulations prohibit the charging of business class or first class air travel to federally sponsored projects.
o Federally sponsored trips should utilize U.S. flag carriers at the lowest available rates. 
o Sponsored project travel must adhere to this policy unless the sponsor imposes greater restrictions. 
</t>
    </r>
  </si>
  <si>
    <r>
      <t xml:space="preserve">See </t>
    </r>
    <r>
      <rPr>
        <b/>
        <i/>
        <sz val="11"/>
        <color theme="1"/>
        <rFont val="Calibri"/>
        <family val="2"/>
        <scheme val="minor"/>
      </rPr>
      <t xml:space="preserve">Controller's Office </t>
    </r>
    <r>
      <rPr>
        <b/>
        <i/>
        <u/>
        <sz val="11"/>
        <color rgb="FF0070C0"/>
        <rFont val="Calibri"/>
        <family val="2"/>
        <scheme val="minor"/>
      </rPr>
      <t>Employee Travel Policy &amp; Procedures</t>
    </r>
    <r>
      <rPr>
        <sz val="11"/>
        <color theme="1"/>
        <rFont val="Calibri"/>
        <family val="2"/>
        <scheme val="minor"/>
      </rPr>
      <t xml:space="preserve">. For travel charged to a sponsored project or grant, the Principal Investigator (PI) must ensure that, in addition to campus guidelines, all grantor and funding agency restrictions are followed. Federal regulations prohibit the charging of business class or first class air travel to federally sponsored projects.
o Federally sponsored trips should utilize U.S. flag carriers at the lowest available rates. 
o Sponsored project travel must adhere to this policy unless the sponsor imposes greater restrictions. 
</t>
    </r>
  </si>
  <si>
    <r>
      <rPr>
        <sz val="11"/>
        <rFont val="Calibri"/>
        <family val="2"/>
        <scheme val="minor"/>
      </rPr>
      <t>Under the federal Uniform Guidance (</t>
    </r>
    <r>
      <rPr>
        <sz val="11"/>
        <color rgb="FF0070C0"/>
        <rFont val="Calibri"/>
        <family val="2"/>
        <scheme val="minor"/>
      </rPr>
      <t>2 CFR §200.465</t>
    </r>
    <r>
      <rPr>
        <sz val="11"/>
        <rFont val="Calibri"/>
        <family val="2"/>
        <scheme val="minor"/>
      </rPr>
      <t>) rental costs of real property and equipment provides guidelines on the treatment of capital leases.</t>
    </r>
    <r>
      <rPr>
        <b/>
        <sz val="11"/>
        <color rgb="FFFF0000"/>
        <rFont val="Calibri"/>
        <family val="2"/>
        <scheme val="minor"/>
      </rPr>
      <t xml:space="preserve"> </t>
    </r>
    <r>
      <rPr>
        <sz val="11"/>
        <color theme="1"/>
        <rFont val="Calibri"/>
        <family val="2"/>
        <scheme val="minor"/>
      </rPr>
      <t xml:space="preserve">See </t>
    </r>
    <r>
      <rPr>
        <b/>
        <i/>
        <u/>
        <sz val="11"/>
        <color rgb="FF0070C0"/>
        <rFont val="Calibri"/>
        <family val="2"/>
        <scheme val="minor"/>
      </rPr>
      <t xml:space="preserve">Procurement Purchasing Policies &amp; Procedures </t>
    </r>
    <r>
      <rPr>
        <b/>
        <i/>
        <sz val="11"/>
        <color theme="1"/>
        <rFont val="Calibri"/>
        <family val="2"/>
        <scheme val="minor"/>
      </rPr>
      <t>University Account Codes (pdf)</t>
    </r>
    <r>
      <rPr>
        <sz val="11"/>
        <color theme="1"/>
        <rFont val="Calibri"/>
        <family val="2"/>
        <scheme val="minor"/>
      </rPr>
      <t xml:space="preserve"> for definition and determination of equipment lease, rent or repair. 
Lease of Equipment - Long Term Lease without Ownership, longer than 9 months.  
</t>
    </r>
    <r>
      <rPr>
        <i/>
        <sz val="11"/>
        <color theme="1"/>
        <rFont val="Calibri"/>
        <family val="2"/>
        <scheme val="minor"/>
      </rPr>
      <t>Rental of Equipment</t>
    </r>
    <r>
      <rPr>
        <sz val="11"/>
        <color theme="1"/>
        <rFont val="Calibri"/>
        <family val="2"/>
        <scheme val="minor"/>
      </rPr>
      <t xml:space="preserve"> – Short term use without ownership, less than 9 months.                                                                                                                                                 </t>
    </r>
    <r>
      <rPr>
        <i/>
        <sz val="11"/>
        <color theme="1"/>
        <rFont val="Calibri"/>
        <family val="2"/>
        <scheme val="minor"/>
      </rPr>
      <t>Maintenance and Repair of Equipment</t>
    </r>
    <r>
      <rPr>
        <sz val="11"/>
        <color theme="1"/>
        <rFont val="Calibri"/>
        <family val="2"/>
        <scheme val="minor"/>
      </rPr>
      <t xml:space="preserve"> – Includes replacement parts only as part of the Services.</t>
    </r>
  </si>
  <si>
    <t>CostShare Salary Worksheet</t>
  </si>
  <si>
    <t>Salary Worksheet</t>
  </si>
  <si>
    <t>Notes</t>
  </si>
  <si>
    <t>Insert Title of Project</t>
  </si>
  <si>
    <t>Insert Name of Sponsor</t>
  </si>
  <si>
    <r>
      <t xml:space="preserve">Information on </t>
    </r>
    <r>
      <rPr>
        <b/>
        <sz val="11"/>
        <rFont val="Calibri"/>
        <family val="2"/>
        <scheme val="minor"/>
      </rPr>
      <t>Tuition/Fees, Fellowships as well as access to the fee schedule</t>
    </r>
    <r>
      <rPr>
        <sz val="11"/>
        <rFont val="Calibri"/>
        <family val="2"/>
        <scheme val="minor"/>
      </rPr>
      <t xml:space="preserve"> can be found on UMB's</t>
    </r>
    <r>
      <rPr>
        <b/>
        <i/>
        <sz val="11"/>
        <rFont val="Calibri"/>
        <family val="2"/>
        <scheme val="minor"/>
      </rPr>
      <t xml:space="preserve"> Registrar's Office </t>
    </r>
    <r>
      <rPr>
        <sz val="11"/>
        <rFont val="Calibri"/>
        <family val="2"/>
        <scheme val="minor"/>
      </rPr>
      <t>website (</t>
    </r>
    <r>
      <rPr>
        <sz val="11"/>
        <color rgb="FF0070C0"/>
        <rFont val="Calibri"/>
        <family val="2"/>
        <scheme val="minor"/>
      </rPr>
      <t>https://www.umb.edu/bursar/tuition_and_fees</t>
    </r>
    <r>
      <rPr>
        <sz val="11"/>
        <rFont val="Calibri"/>
        <family val="2"/>
        <scheme val="minor"/>
      </rPr>
      <t xml:space="preserve">).                                                                                                                                                                    </t>
    </r>
    <r>
      <rPr>
        <b/>
        <sz val="11"/>
        <rFont val="Calibri"/>
        <family val="2"/>
        <scheme val="minor"/>
      </rPr>
      <t>Participant Support</t>
    </r>
    <r>
      <rPr>
        <sz val="11"/>
        <rFont val="Calibri"/>
        <family val="2"/>
        <scheme val="minor"/>
      </rPr>
      <t xml:space="preserve"> costs are direct costs for items such as stipends, subsistence allowance, travel and registration fees on behalf of participants or trainees (not employees). Policies on participant support can be found under the </t>
    </r>
    <r>
      <rPr>
        <b/>
        <sz val="11"/>
        <rFont val="Calibri"/>
        <family val="2"/>
        <scheme val="minor"/>
      </rPr>
      <t xml:space="preserve">Research Policies </t>
    </r>
    <r>
      <rPr>
        <sz val="11"/>
        <rFont val="Calibri"/>
        <family val="2"/>
        <scheme val="minor"/>
      </rPr>
      <t>tab on the ORSP website (</t>
    </r>
    <r>
      <rPr>
        <sz val="11"/>
        <color rgb="FF0070C0"/>
        <rFont val="Calibri"/>
        <family val="2"/>
        <scheme val="minor"/>
      </rPr>
      <t>https://www.umb.edu/orsp/research_policies/alphabetical</t>
    </r>
    <r>
      <rPr>
        <sz val="11"/>
        <rFont val="Calibri"/>
        <family val="2"/>
        <scheme val="minor"/>
      </rPr>
      <t>). UMB follows the policy of creating a separate sub-account/project grant for participant support cost payments. A separate detailed ORSP Budgetworksheet should be completed and provided during the proposal and/or award stage for Participant Support.</t>
    </r>
  </si>
  <si>
    <r>
      <t xml:space="preserve">TOTAL PERSONNEL </t>
    </r>
    <r>
      <rPr>
        <sz val="10"/>
        <rFont val="Arial"/>
        <family val="2"/>
      </rPr>
      <t>(Salaries+Fringe)</t>
    </r>
  </si>
  <si>
    <r>
      <t>Fringe benefits are negotiated annually between the Commonwealth of MA and the Department of Health and Human Services (DHHS). Fringe benefits are costs associated with employee related expenses including health plan, pension plan, and workman's compensation expenses among others. For greater guidance on fringe benefits and the fringe rate determination please visit the Commonwealth of MA Comptroller's page:</t>
    </r>
    <r>
      <rPr>
        <sz val="11"/>
        <color rgb="FF0070C0"/>
        <rFont val="Calibri"/>
        <family val="2"/>
        <scheme val="minor"/>
      </rPr>
      <t>https://www.mass.gov/guides/employee-fringe-benefits</t>
    </r>
    <r>
      <rPr>
        <sz val="11"/>
        <rFont val="Calibri"/>
        <family val="2"/>
        <scheme val="minor"/>
      </rPr>
      <t xml:space="preserve"> and </t>
    </r>
    <r>
      <rPr>
        <sz val="11"/>
        <color rgb="FF0070C0"/>
        <rFont val="Calibri"/>
        <family val="2"/>
        <scheme val="minor"/>
      </rPr>
      <t>https://www.macomptroller.org/fiscal-year-updates</t>
    </r>
    <r>
      <rPr>
        <sz val="11"/>
        <rFont val="Calibri"/>
        <family val="2"/>
        <scheme val="minor"/>
      </rPr>
      <t xml:space="preserve">. For access to UMB's fringe rate matrix, visit </t>
    </r>
    <r>
      <rPr>
        <b/>
        <i/>
        <sz val="11"/>
        <rFont val="Calibri"/>
        <family val="2"/>
        <scheme val="minor"/>
      </rPr>
      <t>ORSP's</t>
    </r>
    <r>
      <rPr>
        <sz val="11"/>
        <rFont val="Calibri"/>
        <family val="2"/>
        <scheme val="minor"/>
      </rPr>
      <t xml:space="preserve"> page under </t>
    </r>
    <r>
      <rPr>
        <b/>
        <sz val="11"/>
        <rFont val="Calibri"/>
        <family val="2"/>
        <scheme val="minor"/>
      </rPr>
      <t>PI Toolkit</t>
    </r>
    <r>
      <rPr>
        <sz val="11"/>
        <rFont val="Calibri"/>
        <family val="2"/>
        <scheme val="minor"/>
      </rPr>
      <t xml:space="preserve"> (</t>
    </r>
    <r>
      <rPr>
        <sz val="11"/>
        <color rgb="FF0070C0"/>
        <rFont val="Calibri"/>
        <family val="2"/>
        <scheme val="minor"/>
      </rPr>
      <t>https://www.umb.edu/orsp/pi_toolkit#panel_left_5</t>
    </r>
    <r>
      <rPr>
        <sz val="11"/>
        <rFont val="Calibri"/>
        <family val="2"/>
        <scheme val="minor"/>
      </rPr>
      <t xml:space="preserve">) and select </t>
    </r>
    <r>
      <rPr>
        <b/>
        <sz val="11"/>
        <rFont val="Calibri"/>
        <family val="2"/>
        <scheme val="minor"/>
      </rPr>
      <t>Fringe Rate Matrix FY##</t>
    </r>
    <r>
      <rPr>
        <sz val="11"/>
        <rFont val="Calibri"/>
        <family val="2"/>
        <scheme val="minor"/>
      </rPr>
      <t xml:space="preserve">. The most up-to-date rates will be posted on the website. </t>
    </r>
  </si>
  <si>
    <r>
      <t>Federal regulations on materials and supplies, including costs of computing devices (</t>
    </r>
    <r>
      <rPr>
        <sz val="11"/>
        <color rgb="FF0070C0"/>
        <rFont val="Calibri"/>
        <family val="2"/>
        <scheme val="minor"/>
      </rPr>
      <t>2 CFR 200.453</t>
    </r>
    <r>
      <rPr>
        <sz val="11"/>
        <rFont val="Calibri"/>
        <family val="2"/>
        <scheme val="minor"/>
      </rPr>
      <t xml:space="preserve">) stipulate that costs are necessary to carry out the federal award, are charged at actual prices, allocated as direct costs and where federally-donated/furnished for performance in federal award, materials will be used without charge. Specific to computing devices, charging as dirct costs is allowable for devices that are essential and allocable, but not solely dedicated, to the performance of the federal award.  </t>
    </r>
    <r>
      <rPr>
        <b/>
        <sz val="11"/>
        <rFont val="Calibri"/>
        <family val="2"/>
        <scheme val="minor"/>
      </rPr>
      <t>Computing devices</t>
    </r>
    <r>
      <rPr>
        <sz val="11"/>
        <rFont val="Calibri"/>
        <family val="2"/>
        <scheme val="minor"/>
      </rPr>
      <t>, as defined by the Uniform Guidance (</t>
    </r>
    <r>
      <rPr>
        <sz val="11"/>
        <color rgb="FF0070C0"/>
        <rFont val="Calibri"/>
        <family val="2"/>
        <scheme val="minor"/>
      </rPr>
      <t>2 CFR §200.20</t>
    </r>
    <r>
      <rPr>
        <sz val="11"/>
        <rFont val="Calibri"/>
        <family val="2"/>
        <scheme val="minor"/>
      </rPr>
      <t>) &amp; (</t>
    </r>
    <r>
      <rPr>
        <sz val="11"/>
        <color rgb="FF0070C0"/>
        <rFont val="Calibri"/>
        <family val="2"/>
        <scheme val="minor"/>
      </rPr>
      <t>2 CFR §200.94</t>
    </r>
    <r>
      <rPr>
        <sz val="11"/>
        <rFont val="Calibri"/>
        <family val="2"/>
        <scheme val="minor"/>
      </rPr>
      <t xml:space="preserve">) are machines used to acquire, store, analyze, process and publish data/information electronically. A computing device is a </t>
    </r>
    <r>
      <rPr>
        <u/>
        <sz val="11"/>
        <rFont val="Calibri"/>
        <family val="2"/>
        <scheme val="minor"/>
      </rPr>
      <t>supply</t>
    </r>
    <r>
      <rPr>
        <sz val="11"/>
        <rFont val="Calibri"/>
        <family val="2"/>
        <scheme val="minor"/>
      </rPr>
      <t xml:space="preserve"> if the acquisition cost is less than </t>
    </r>
    <r>
      <rPr>
        <b/>
        <sz val="11"/>
        <rFont val="Calibri"/>
        <family val="2"/>
        <scheme val="minor"/>
      </rPr>
      <t>$5,000</t>
    </r>
    <r>
      <rPr>
        <sz val="11"/>
        <rFont val="Calibri"/>
        <family val="2"/>
        <scheme val="minor"/>
      </rPr>
      <t>. Examples may include desktop and laptop computers, e-readers, printers, I-pads, external devices etc. For greater guidance on purchases please refer to the</t>
    </r>
    <r>
      <rPr>
        <b/>
        <i/>
        <sz val="11"/>
        <rFont val="Calibri"/>
        <family val="2"/>
        <scheme val="minor"/>
      </rPr>
      <t xml:space="preserve"> </t>
    </r>
    <r>
      <rPr>
        <b/>
        <i/>
        <u/>
        <sz val="11"/>
        <color rgb="FF0070C0"/>
        <rFont val="Calibri"/>
        <family val="2"/>
        <scheme val="minor"/>
      </rPr>
      <t>Procurement Purchases of Services Policy</t>
    </r>
    <r>
      <rPr>
        <sz val="11"/>
        <rFont val="Calibri"/>
        <family val="2"/>
        <scheme val="minor"/>
      </rPr>
      <t xml:space="preserve"> and the </t>
    </r>
    <r>
      <rPr>
        <b/>
        <i/>
        <sz val="11"/>
        <color rgb="FF0070C0"/>
        <rFont val="Calibri"/>
        <family val="2"/>
        <scheme val="minor"/>
      </rPr>
      <t>University Account Codes</t>
    </r>
    <r>
      <rPr>
        <sz val="11"/>
        <rFont val="Calibri"/>
        <family val="2"/>
        <scheme val="minor"/>
      </rPr>
      <t xml:space="preserve"> for the appropriateness of purchase. </t>
    </r>
  </si>
  <si>
    <r>
      <t>The other direct costs (or other expenses) category includes those costs that are allowed as a direct charge to the sponsored project and are directly associated to the project's performance. Consult the program solicitation for guidelines on how to budget.</t>
    </r>
    <r>
      <rPr>
        <b/>
        <i/>
        <sz val="11"/>
        <rFont val="Calibri"/>
        <family val="2"/>
        <scheme val="minor"/>
      </rPr>
      <t xml:space="preserve"> Detailed explanation on these costs should be provided in the budget narrative/justification</t>
    </r>
    <r>
      <rPr>
        <sz val="11"/>
        <rFont val="Calibri"/>
        <family val="2"/>
        <scheme val="minor"/>
      </rPr>
      <t xml:space="preserve">. The National Science Foundation (NSF) provides specific guidelines on what categories can be budgeted under other direct costs (e.g. rearrangements &amp; alterations, news release etc). Please see detailed list by reviewing the Allowability of Costs section in the Proposal &amp; Award Policies &amp; Procedures Guide (PAPPG) at: </t>
    </r>
    <r>
      <rPr>
        <sz val="11"/>
        <color rgb="FF0070C0"/>
        <rFont val="Calibri"/>
        <family val="2"/>
        <scheme val="minor"/>
      </rPr>
      <t>https://www.nsf.gov/pubs/policydocs/pappg19_1/pappg_10.jsp</t>
    </r>
  </si>
  <si>
    <r>
      <t xml:space="preserve">Indirect costs are  based on the University's negotiated rates with the cognizant federal authority, the Department of Health and Human Services (DHHS). </t>
    </r>
    <r>
      <rPr>
        <b/>
        <sz val="11"/>
        <rFont val="Calibri"/>
        <family val="2"/>
        <scheme val="minor"/>
      </rPr>
      <t>Indirect (Facilities and Administrative) Costs</t>
    </r>
    <r>
      <rPr>
        <sz val="11"/>
        <rFont val="Calibri"/>
        <family val="2"/>
        <scheme val="minor"/>
      </rPr>
      <t xml:space="preserve"> can be defined as general institutional costs incurred for a common or joint purpose benefitting more than one cost objective, and therefore, cannot be readily or specifically identified with a particular research project, instructional activity, or any other institutional activity (</t>
    </r>
    <r>
      <rPr>
        <sz val="11"/>
        <color rgb="FF0070C0"/>
        <rFont val="Calibri"/>
        <family val="2"/>
        <scheme val="minor"/>
      </rPr>
      <t>2 CFR §200.56</t>
    </r>
    <r>
      <rPr>
        <sz val="11"/>
        <rFont val="Calibri"/>
        <family val="2"/>
        <scheme val="minor"/>
      </rPr>
      <t xml:space="preserve">). The University's F&amp;A rate are determined by an agreement with the federal government in accordance with the federal Uniform Guidance. Visit ORSP's website under </t>
    </r>
    <r>
      <rPr>
        <b/>
        <i/>
        <u/>
        <sz val="11"/>
        <color rgb="FF0070C0"/>
        <rFont val="Calibri"/>
        <family val="2"/>
        <scheme val="minor"/>
      </rPr>
      <t>PI Toolkit</t>
    </r>
    <r>
      <rPr>
        <sz val="11"/>
        <rFont val="Calibri"/>
        <family val="2"/>
        <scheme val="minor"/>
      </rPr>
      <t xml:space="preserve"> for access to the most current </t>
    </r>
    <r>
      <rPr>
        <b/>
        <sz val="11"/>
        <rFont val="Calibri"/>
        <family val="2"/>
        <scheme val="minor"/>
      </rPr>
      <t>F&amp;A Cost Agreement</t>
    </r>
    <r>
      <rPr>
        <sz val="11"/>
        <rFont val="Calibri"/>
        <family val="2"/>
        <scheme val="minor"/>
      </rPr>
      <t xml:space="preserve">. Additional guidance on what rate to use (e.g. Research/Institutional or On-Campus/Off-Campus) select </t>
    </r>
    <r>
      <rPr>
        <b/>
        <sz val="11"/>
        <rFont val="Calibri"/>
        <family val="2"/>
        <scheme val="minor"/>
      </rPr>
      <t xml:space="preserve">F&amp;A Rates: Steps to Determine Which Rate to Use </t>
    </r>
    <r>
      <rPr>
        <sz val="11"/>
        <rFont val="Calibri"/>
        <family val="2"/>
        <scheme val="minor"/>
      </rPr>
      <t xml:space="preserve">also under the </t>
    </r>
    <r>
      <rPr>
        <b/>
        <i/>
        <u/>
        <sz val="11"/>
        <color rgb="FF0070C0"/>
        <rFont val="Calibri"/>
        <family val="2"/>
        <scheme val="minor"/>
      </rPr>
      <t>PI Toolkit</t>
    </r>
    <r>
      <rPr>
        <sz val="11"/>
        <rFont val="Calibri"/>
        <family val="2"/>
        <scheme val="minor"/>
      </rPr>
      <t xml:space="preserve"> tab. To see how indirect costs come to play at an institution checkout the </t>
    </r>
    <r>
      <rPr>
        <u/>
        <sz val="11"/>
        <color rgb="FF0070C0"/>
        <rFont val="Calibri"/>
        <family val="2"/>
        <scheme val="minor"/>
      </rPr>
      <t>COGR Costs of Federally Sponsored Research Infograph</t>
    </r>
    <r>
      <rPr>
        <sz val="11"/>
        <rFont val="Calibri"/>
        <family val="2"/>
        <scheme val="minor"/>
      </rPr>
      <t xml:space="preserve">. </t>
    </r>
  </si>
  <si>
    <t xml:space="preserve">                                   1.      Name or TBN along with position title</t>
  </si>
  <si>
    <t xml:space="preserve">                                   5.      Enter personnel information for each appropriate period</t>
  </si>
  <si>
    <r>
      <rPr>
        <sz val="12"/>
        <rFont val="Arial"/>
        <family val="2"/>
      </rPr>
      <t>c</t>
    </r>
    <r>
      <rPr>
        <b/>
        <sz val="12"/>
        <rFont val="Arial"/>
        <family val="2"/>
      </rPr>
      <t xml:space="preserve">. </t>
    </r>
    <r>
      <rPr>
        <sz val="12"/>
        <rFont val="Arial"/>
        <family val="2"/>
      </rPr>
      <t xml:space="preserve">Applicable </t>
    </r>
    <r>
      <rPr>
        <b/>
        <sz val="12"/>
        <rFont val="Arial"/>
        <family val="2"/>
      </rPr>
      <t>Fringe</t>
    </r>
    <r>
      <rPr>
        <sz val="12"/>
        <rFont val="Arial"/>
        <family val="2"/>
      </rPr>
      <t xml:space="preserve"> will automatically populate </t>
    </r>
  </si>
  <si>
    <t>V1.0_UMB_2020</t>
  </si>
  <si>
    <t>1. The fields are listed below:</t>
  </si>
  <si>
    <t xml:space="preserve">         b.    Sponsor:</t>
  </si>
  <si>
    <t xml:space="preserve">         a.     PI Name:</t>
  </si>
  <si>
    <t xml:space="preserve">         c.    Project Title:</t>
  </si>
  <si>
    <t xml:space="preserve">         d.   Annual Escalation: (Amount to increase salaries each year of the project)</t>
  </si>
  <si>
    <t>2. Under the left-most column labeled "Personnel" complete all applicable sections for your project</t>
  </si>
  <si>
    <r>
      <t xml:space="preserve">         </t>
    </r>
    <r>
      <rPr>
        <b/>
        <sz val="12"/>
        <rFont val="Arial"/>
        <family val="2"/>
      </rPr>
      <t xml:space="preserve"> a</t>
    </r>
    <r>
      <rPr>
        <sz val="12"/>
        <rFont val="Arial"/>
        <family val="2"/>
      </rPr>
      <t>.      Complete each applicable field in the Personnel Column:</t>
    </r>
  </si>
  <si>
    <t>1 .</t>
  </si>
  <si>
    <t>2 .</t>
  </si>
  <si>
    <r>
      <t xml:space="preserve">a. </t>
    </r>
    <r>
      <rPr>
        <b/>
        <sz val="11"/>
        <rFont val="Arial"/>
        <family val="2"/>
      </rPr>
      <t xml:space="preserve">TRAVELNAT- </t>
    </r>
    <r>
      <rPr>
        <sz val="11"/>
        <rFont val="Arial"/>
        <family val="2"/>
      </rPr>
      <t>Domestic Travel</t>
    </r>
  </si>
  <si>
    <r>
      <t xml:space="preserve">b. </t>
    </r>
    <r>
      <rPr>
        <b/>
        <sz val="11"/>
        <rFont val="Arial"/>
        <family val="2"/>
      </rPr>
      <t xml:space="preserve">TRAVELFGN- </t>
    </r>
    <r>
      <rPr>
        <sz val="11"/>
        <rFont val="Arial"/>
        <family val="2"/>
      </rPr>
      <t>Foreign Travel</t>
    </r>
  </si>
  <si>
    <r>
      <t xml:space="preserve">c. </t>
    </r>
    <r>
      <rPr>
        <b/>
        <sz val="11"/>
        <rFont val="Arial"/>
        <family val="2"/>
      </rPr>
      <t>OPERATIONAL</t>
    </r>
    <r>
      <rPr>
        <sz val="11"/>
        <rFont val="Arial"/>
        <family val="2"/>
      </rPr>
      <t>- Operational costs</t>
    </r>
  </si>
  <si>
    <r>
      <t xml:space="preserve">d. </t>
    </r>
    <r>
      <rPr>
        <b/>
        <sz val="11"/>
        <rFont val="Arial"/>
        <family val="2"/>
      </rPr>
      <t xml:space="preserve">SUPPLIES- </t>
    </r>
    <r>
      <rPr>
        <sz val="11"/>
        <rFont val="Arial"/>
        <family val="2"/>
      </rPr>
      <t>Materials and Supplies</t>
    </r>
  </si>
  <si>
    <r>
      <t xml:space="preserve">f. </t>
    </r>
    <r>
      <rPr>
        <b/>
        <sz val="11"/>
        <rFont val="Arial"/>
        <family val="2"/>
      </rPr>
      <t xml:space="preserve">CONSULTANTS- </t>
    </r>
    <r>
      <rPr>
        <sz val="11"/>
        <rFont val="Arial"/>
        <family val="2"/>
      </rPr>
      <t>Consultants/Professional Contract for Services Costs</t>
    </r>
  </si>
  <si>
    <r>
      <t xml:space="preserve">g. </t>
    </r>
    <r>
      <rPr>
        <b/>
        <sz val="11"/>
        <rFont val="Arial"/>
        <family val="2"/>
      </rPr>
      <t>SUBCONTRACT &lt;25K</t>
    </r>
    <r>
      <rPr>
        <sz val="11"/>
        <rFont val="Arial"/>
        <family val="2"/>
      </rPr>
      <t>-Subrecipient/Subcontract initial $25K</t>
    </r>
  </si>
  <si>
    <r>
      <t xml:space="preserve">h. </t>
    </r>
    <r>
      <rPr>
        <b/>
        <sz val="11"/>
        <rFont val="Arial"/>
        <family val="2"/>
      </rPr>
      <t>SUBCONTRACT &gt;25K-</t>
    </r>
    <r>
      <rPr>
        <sz val="11"/>
        <rFont val="Arial"/>
        <family val="2"/>
      </rPr>
      <t>Subrecipient/Subcontract over initial $25K</t>
    </r>
  </si>
  <si>
    <r>
      <t xml:space="preserve">i. </t>
    </r>
    <r>
      <rPr>
        <b/>
        <sz val="11"/>
        <rFont val="Arial"/>
        <family val="2"/>
      </rPr>
      <t>HUMANSUBJECTS-</t>
    </r>
    <r>
      <rPr>
        <sz val="11"/>
        <rFont val="Arial"/>
        <family val="2"/>
      </rPr>
      <t>Human Subjects</t>
    </r>
  </si>
  <si>
    <r>
      <t xml:space="preserve">j. </t>
    </r>
    <r>
      <rPr>
        <b/>
        <sz val="11"/>
        <rFont val="Arial"/>
        <family val="2"/>
      </rPr>
      <t>INFRASTRUCTURE-</t>
    </r>
    <r>
      <rPr>
        <sz val="11"/>
        <rFont val="Arial"/>
        <family val="2"/>
      </rPr>
      <t>Infrastructure &amp; Construction</t>
    </r>
  </si>
  <si>
    <r>
      <t xml:space="preserve">k. </t>
    </r>
    <r>
      <rPr>
        <b/>
        <sz val="11"/>
        <rFont val="Arial"/>
        <family val="2"/>
      </rPr>
      <t>EQUIPMENT-</t>
    </r>
    <r>
      <rPr>
        <sz val="11"/>
        <rFont val="Arial"/>
        <family val="2"/>
      </rPr>
      <t xml:space="preserve"> Equipment Costs </t>
    </r>
  </si>
  <si>
    <r>
      <t xml:space="preserve">l. </t>
    </r>
    <r>
      <rPr>
        <b/>
        <sz val="11"/>
        <rFont val="Arial"/>
        <family val="2"/>
      </rPr>
      <t>EQUIPMENT LEASE-</t>
    </r>
    <r>
      <rPr>
        <sz val="11"/>
        <rFont val="Arial"/>
        <family val="2"/>
      </rPr>
      <t xml:space="preserve"> Equipment Lease/Rental</t>
    </r>
  </si>
  <si>
    <r>
      <t xml:space="preserve">m. </t>
    </r>
    <r>
      <rPr>
        <b/>
        <sz val="11"/>
        <rFont val="Arial"/>
        <family val="2"/>
      </rPr>
      <t>OTHERNONPER-</t>
    </r>
    <r>
      <rPr>
        <sz val="11"/>
        <rFont val="Arial"/>
        <family val="2"/>
      </rPr>
      <t>Tuition Fees/Fellowship</t>
    </r>
  </si>
  <si>
    <r>
      <t xml:space="preserve">n. </t>
    </r>
    <r>
      <rPr>
        <b/>
        <sz val="11"/>
        <rFont val="Arial"/>
        <family val="2"/>
      </rPr>
      <t>OTHERNONPER NOFNA-</t>
    </r>
    <r>
      <rPr>
        <sz val="11"/>
        <rFont val="Arial"/>
        <family val="2"/>
      </rPr>
      <t>Partcipant Costs</t>
    </r>
  </si>
  <si>
    <r>
      <t xml:space="preserve">o. </t>
    </r>
    <r>
      <rPr>
        <b/>
        <sz val="11"/>
        <rFont val="Arial"/>
        <family val="2"/>
      </rPr>
      <t>OTHEREXPENSE-</t>
    </r>
    <r>
      <rPr>
        <sz val="11"/>
        <rFont val="Arial"/>
        <family val="2"/>
      </rPr>
      <t>Other Direct Expenses (Included in Base)</t>
    </r>
  </si>
  <si>
    <r>
      <t xml:space="preserve">p. </t>
    </r>
    <r>
      <rPr>
        <b/>
        <sz val="11"/>
        <rFont val="Arial"/>
        <family val="2"/>
      </rPr>
      <t>OTHEXPENSE NOFNA-</t>
    </r>
    <r>
      <rPr>
        <sz val="11"/>
        <rFont val="Arial"/>
        <family val="2"/>
      </rPr>
      <t>Other Expenses (Excluded from Base)</t>
    </r>
  </si>
  <si>
    <r>
      <t xml:space="preserve">3. </t>
    </r>
    <r>
      <rPr>
        <b/>
        <sz val="12"/>
        <rFont val="Arial"/>
        <family val="2"/>
      </rPr>
      <t xml:space="preserve">TOTAL DIRECT COST </t>
    </r>
    <r>
      <rPr>
        <sz val="12"/>
        <rFont val="Arial"/>
        <family val="2"/>
      </rPr>
      <t xml:space="preserve">column will automatically populate based on completion of above fields </t>
    </r>
  </si>
  <si>
    <r>
      <t>2. Complete applicable</t>
    </r>
    <r>
      <rPr>
        <b/>
        <sz val="12"/>
        <rFont val="Arial"/>
        <family val="2"/>
      </rPr>
      <t xml:space="preserve"> non-personnel</t>
    </r>
    <r>
      <rPr>
        <sz val="12"/>
        <rFont val="Arial"/>
        <family val="2"/>
      </rPr>
      <t xml:space="preserve"> fields as appropriate to the project. See the "</t>
    </r>
    <r>
      <rPr>
        <b/>
        <sz val="12"/>
        <rFont val="Arial"/>
        <family val="2"/>
      </rPr>
      <t xml:space="preserve">Expense Accounts" </t>
    </r>
    <r>
      <rPr>
        <sz val="12"/>
        <rFont val="Arial"/>
        <family val="2"/>
      </rPr>
      <t>tab in this workbook for further details on these specific fields</t>
    </r>
  </si>
  <si>
    <r>
      <t>1. Personnel fields (</t>
    </r>
    <r>
      <rPr>
        <b/>
        <sz val="12"/>
        <rFont val="Arial"/>
        <family val="2"/>
      </rPr>
      <t>6REGSALARY through 6FRINGE BENEFIT</t>
    </r>
    <r>
      <rPr>
        <sz val="12"/>
        <rFont val="Arial"/>
        <family val="2"/>
      </rPr>
      <t>) will be prepopulated from the Salary Worksheet</t>
    </r>
  </si>
  <si>
    <r>
      <t xml:space="preserve">a. </t>
    </r>
    <r>
      <rPr>
        <b/>
        <sz val="11"/>
        <rFont val="Arial"/>
        <family val="2"/>
      </rPr>
      <t xml:space="preserve">MTDC (On Campus)- </t>
    </r>
    <r>
      <rPr>
        <sz val="11"/>
        <rFont val="Arial"/>
        <family val="2"/>
      </rPr>
      <t xml:space="preserve">Institutional on-campus research rate, modified total direct costs. </t>
    </r>
  </si>
  <si>
    <r>
      <t xml:space="preserve">b. </t>
    </r>
    <r>
      <rPr>
        <b/>
        <sz val="11"/>
        <rFont val="Arial"/>
        <family val="2"/>
      </rPr>
      <t>MTDC (Off Campus)-</t>
    </r>
    <r>
      <rPr>
        <sz val="11"/>
        <rFont val="Arial"/>
        <family val="2"/>
      </rPr>
      <t xml:space="preserve"> Institutional off-campus rate, modified total direct costs.</t>
    </r>
  </si>
  <si>
    <r>
      <t xml:space="preserve">d. </t>
    </r>
    <r>
      <rPr>
        <b/>
        <sz val="11"/>
        <rFont val="Arial"/>
        <family val="2"/>
      </rPr>
      <t xml:space="preserve">TDC- </t>
    </r>
    <r>
      <rPr>
        <sz val="11"/>
        <rFont val="Arial"/>
        <family val="2"/>
      </rPr>
      <t>Total direct costs. Typically used for non-federal entities</t>
    </r>
  </si>
  <si>
    <r>
      <t>4. Select the appropriate Facilities &amp; Administrative Indirect Cost Base from the drop-down window (cell</t>
    </r>
    <r>
      <rPr>
        <b/>
        <sz val="12"/>
        <rFont val="Arial"/>
        <family val="2"/>
      </rPr>
      <t xml:space="preserve"> B36</t>
    </r>
    <r>
      <rPr>
        <sz val="12"/>
        <rFont val="Arial"/>
        <family val="2"/>
      </rPr>
      <t>)</t>
    </r>
  </si>
  <si>
    <r>
      <t xml:space="preserve">c. </t>
    </r>
    <r>
      <rPr>
        <b/>
        <sz val="11"/>
        <rFont val="Arial"/>
        <family val="2"/>
      </rPr>
      <t>MTD20</t>
    </r>
    <r>
      <rPr>
        <sz val="11"/>
        <rFont val="Arial"/>
        <family val="2"/>
      </rPr>
      <t xml:space="preserve">- </t>
    </r>
  </si>
  <si>
    <r>
      <t xml:space="preserve">5. In cell </t>
    </r>
    <r>
      <rPr>
        <b/>
        <sz val="12"/>
        <rFont val="Arial"/>
        <family val="2"/>
      </rPr>
      <t>C37</t>
    </r>
    <r>
      <rPr>
        <sz val="12"/>
        <rFont val="Arial"/>
        <family val="2"/>
      </rPr>
      <t xml:space="preserve"> enter the appropriate F&amp;A rate for this proposal (e.g. 52.5%). If cost share is applicable, insert applicable rate in cell </t>
    </r>
    <r>
      <rPr>
        <b/>
        <sz val="12"/>
        <rFont val="Arial"/>
        <family val="2"/>
      </rPr>
      <t>D37</t>
    </r>
  </si>
  <si>
    <r>
      <t xml:space="preserve">6. </t>
    </r>
    <r>
      <rPr>
        <b/>
        <sz val="12"/>
        <rFont val="Arial"/>
        <family val="2"/>
      </rPr>
      <t xml:space="preserve">Indirect Cost </t>
    </r>
    <r>
      <rPr>
        <sz val="12"/>
        <rFont val="Arial"/>
        <family val="2"/>
      </rPr>
      <t>field</t>
    </r>
    <r>
      <rPr>
        <b/>
        <sz val="12"/>
        <rFont val="Arial"/>
        <family val="2"/>
      </rPr>
      <t xml:space="preserve"> </t>
    </r>
    <r>
      <rPr>
        <sz val="12"/>
        <rFont val="Arial"/>
        <family val="2"/>
      </rPr>
      <t>will automatically populate</t>
    </r>
  </si>
  <si>
    <r>
      <t xml:space="preserve">7. </t>
    </r>
    <r>
      <rPr>
        <b/>
        <sz val="12"/>
        <rFont val="Arial"/>
        <family val="2"/>
      </rPr>
      <t xml:space="preserve">TOTAL COST OF PROJECT </t>
    </r>
    <r>
      <rPr>
        <sz val="12"/>
        <rFont val="Arial"/>
        <family val="2"/>
      </rPr>
      <t>field</t>
    </r>
    <r>
      <rPr>
        <b/>
        <sz val="12"/>
        <rFont val="Arial"/>
        <family val="2"/>
      </rPr>
      <t xml:space="preserve"> </t>
    </r>
    <r>
      <rPr>
        <sz val="12"/>
        <rFont val="Arial"/>
        <family val="2"/>
      </rPr>
      <t>will automatically populate</t>
    </r>
  </si>
  <si>
    <t xml:space="preserve">                                   3.      For 9 and/or 12-month appointments, insert %effort</t>
  </si>
  <si>
    <t xml:space="preserve">                                   4.      For Graduate Student, Undergraduate Student and/or Other-Non Benefitted Personnel, insert hourly rate</t>
  </si>
  <si>
    <r>
      <rPr>
        <b/>
        <sz val="12"/>
        <rFont val="Arial"/>
        <family val="2"/>
      </rPr>
      <t>A)</t>
    </r>
    <r>
      <rPr>
        <sz val="12"/>
        <rFont val="Arial"/>
        <family val="2"/>
      </rPr>
      <t xml:space="preserve"> The template is used to prepare a detailed budget for a sponsored project. Please read these instructions completely before beginning budget development</t>
    </r>
  </si>
  <si>
    <r>
      <rPr>
        <b/>
        <sz val="12"/>
        <rFont val="Arial"/>
        <family val="2"/>
      </rPr>
      <t>B)</t>
    </r>
    <r>
      <rPr>
        <sz val="12"/>
        <rFont val="Arial"/>
        <family val="2"/>
      </rPr>
      <t xml:space="preserve"> Click on the first tab, </t>
    </r>
    <r>
      <rPr>
        <b/>
        <sz val="12"/>
        <rFont val="Arial"/>
        <family val="2"/>
      </rPr>
      <t>“Salary Worksheet”</t>
    </r>
    <r>
      <rPr>
        <sz val="12"/>
        <rFont val="Arial"/>
        <family val="2"/>
      </rPr>
      <t xml:space="preserve"> (This is the sheet located on the far left within the workbook). When applicable the "</t>
    </r>
    <r>
      <rPr>
        <b/>
        <sz val="12"/>
        <rFont val="Arial"/>
        <family val="2"/>
      </rPr>
      <t xml:space="preserve">CostShare Salary Worksheet" </t>
    </r>
    <r>
      <rPr>
        <sz val="12"/>
        <rFont val="Arial"/>
        <family val="2"/>
      </rPr>
      <t>(third tab in this workbook)</t>
    </r>
    <r>
      <rPr>
        <b/>
        <sz val="12"/>
        <rFont val="Arial"/>
        <family val="2"/>
      </rPr>
      <t xml:space="preserve"> </t>
    </r>
    <r>
      <rPr>
        <sz val="12"/>
        <rFont val="Arial"/>
        <family val="2"/>
      </rPr>
      <t xml:space="preserve">may also require completion. Consult with the solicitation and the ORSP Contract and Grants Administrator for applicability. </t>
    </r>
  </si>
  <si>
    <r>
      <t xml:space="preserve">                                   2.      Institutional Base Salary as indicated in </t>
    </r>
    <r>
      <rPr>
        <b/>
        <u/>
        <sz val="11"/>
        <rFont val="Arial"/>
        <family val="2"/>
      </rPr>
      <t>HR Direct</t>
    </r>
    <r>
      <rPr>
        <b/>
        <sz val="11"/>
        <rFont val="Arial"/>
        <family val="2"/>
      </rPr>
      <t xml:space="preserve"> for 12-month and 9-month appointments</t>
    </r>
  </si>
  <si>
    <r>
      <rPr>
        <b/>
        <sz val="12"/>
        <rFont val="Arial"/>
        <family val="2"/>
      </rPr>
      <t>C)</t>
    </r>
    <r>
      <rPr>
        <sz val="12"/>
        <rFont val="Arial"/>
        <family val="2"/>
      </rPr>
      <t xml:space="preserve"> Click on the applicable </t>
    </r>
    <r>
      <rPr>
        <b/>
        <sz val="12"/>
        <rFont val="Arial"/>
        <family val="2"/>
      </rPr>
      <t>"Period"</t>
    </r>
    <r>
      <rPr>
        <sz val="12"/>
        <rFont val="Arial"/>
        <family val="2"/>
      </rPr>
      <t xml:space="preserve"> tab(s) denoted as Period 1- Period 5</t>
    </r>
  </si>
  <si>
    <r>
      <rPr>
        <b/>
        <sz val="12"/>
        <rFont val="Arial"/>
        <family val="2"/>
      </rPr>
      <t xml:space="preserve">D) </t>
    </r>
    <r>
      <rPr>
        <sz val="12"/>
        <rFont val="Arial"/>
        <family val="2"/>
      </rPr>
      <t>“</t>
    </r>
    <r>
      <rPr>
        <b/>
        <sz val="12"/>
        <rFont val="Arial"/>
        <family val="2"/>
      </rPr>
      <t>Cumulative Budget</t>
    </r>
    <r>
      <rPr>
        <sz val="12"/>
        <rFont val="Arial"/>
        <family val="2"/>
      </rPr>
      <t>” tab (next to Expense Accounts tab) will automatically populate</t>
    </r>
  </si>
  <si>
    <r>
      <rPr>
        <b/>
        <sz val="12"/>
        <rFont val="Arial"/>
        <family val="2"/>
      </rPr>
      <t>E)</t>
    </r>
    <r>
      <rPr>
        <sz val="12"/>
        <rFont val="Arial"/>
        <family val="2"/>
      </rPr>
      <t xml:space="preserve"> See "</t>
    </r>
    <r>
      <rPr>
        <b/>
        <sz val="12"/>
        <rFont val="Arial"/>
        <family val="2"/>
      </rPr>
      <t xml:space="preserve">Expense Accounts" </t>
    </r>
    <r>
      <rPr>
        <sz val="12"/>
        <rFont val="Arial"/>
        <family val="2"/>
      </rPr>
      <t>tab (last tab in this workbook) for guidance on the appropriateness of accounts fields for budget development</t>
    </r>
  </si>
  <si>
    <r>
      <t>Base for Indirect Cost     "</t>
    </r>
    <r>
      <rPr>
        <b/>
        <sz val="10"/>
        <color theme="0"/>
        <rFont val="Arial Black"/>
        <family val="2"/>
      </rPr>
      <t>CLICK HERE</t>
    </r>
    <r>
      <rPr>
        <b/>
        <sz val="10"/>
        <color theme="0"/>
        <rFont val="Arial"/>
        <family val="2"/>
      </rPr>
      <t>"</t>
    </r>
  </si>
  <si>
    <r>
      <t xml:space="preserve">Prior to budgeting </t>
    </r>
    <r>
      <rPr>
        <b/>
        <sz val="11"/>
        <color theme="1"/>
        <rFont val="Calibri"/>
        <family val="2"/>
        <scheme val="minor"/>
      </rPr>
      <t xml:space="preserve">Contact the </t>
    </r>
    <r>
      <rPr>
        <b/>
        <i/>
        <u/>
        <sz val="11"/>
        <color rgb="FF0070C0"/>
        <rFont val="Calibri"/>
        <family val="2"/>
        <scheme val="minor"/>
      </rPr>
      <t>ORSP Grant and Contract Administrator</t>
    </r>
    <r>
      <rPr>
        <b/>
        <sz val="11"/>
        <color theme="1"/>
        <rFont val="Calibri"/>
        <family val="2"/>
        <scheme val="minor"/>
      </rPr>
      <t xml:space="preserve"> </t>
    </r>
    <r>
      <rPr>
        <sz val="11"/>
        <color theme="1"/>
        <rFont val="Calibri"/>
        <family val="2"/>
        <scheme val="minor"/>
      </rPr>
      <t>assigned to your department to discuss the allowability of cost.</t>
    </r>
  </si>
  <si>
    <r>
      <t xml:space="preserve">Prior to budgeting </t>
    </r>
    <r>
      <rPr>
        <b/>
        <sz val="11"/>
        <rFont val="Calibri"/>
        <family val="2"/>
        <scheme val="minor"/>
      </rPr>
      <t xml:space="preserve">Contact the </t>
    </r>
    <r>
      <rPr>
        <b/>
        <i/>
        <u/>
        <sz val="11"/>
        <color rgb="FF0070C0"/>
        <rFont val="Calibri"/>
        <family val="2"/>
        <scheme val="minor"/>
      </rPr>
      <t>ORSP Grant and Contract Administrator</t>
    </r>
    <r>
      <rPr>
        <sz val="11"/>
        <rFont val="Calibri"/>
        <family val="2"/>
        <scheme val="minor"/>
      </rPr>
      <t xml:space="preserve"> assigned to your department to discuss the allowability of cost.</t>
    </r>
  </si>
  <si>
    <r>
      <t xml:space="preserve">See </t>
    </r>
    <r>
      <rPr>
        <b/>
        <i/>
        <sz val="11"/>
        <color theme="1"/>
        <rFont val="Calibri"/>
        <family val="2"/>
        <scheme val="minor"/>
      </rPr>
      <t>Procurement Purchasing Policies &amp; Procedures for Operational Services</t>
    </r>
    <r>
      <rPr>
        <sz val="11"/>
        <color theme="1"/>
        <rFont val="Calibri"/>
        <family val="2"/>
        <scheme val="minor"/>
      </rPr>
      <t xml:space="preserve"> (</t>
    </r>
    <r>
      <rPr>
        <sz val="11"/>
        <color rgb="FF0070C0"/>
        <rFont val="Calibri"/>
        <family val="2"/>
        <scheme val="minor"/>
      </rPr>
      <t>https://www.umb.edu/contracts_compliance/procurement/purchasing/operational</t>
    </r>
    <r>
      <rPr>
        <sz val="11"/>
        <color theme="1"/>
        <rFont val="Calibri"/>
        <family val="2"/>
        <scheme val="minor"/>
      </rPr>
      <t>). Operational service contract is a non-payroll payment for performance of a specialized service, generally over an extended period of time. These payments are usually made to a legal entity other than an individual. The Purchasing Department does not process hiring of individuals; therefore, any Contractor that is not a sole proprietorship must be processed through Human Resources. Normally service contracts, the delivery of a defined end product or service
Examples of such services are:
Data Analysis, Computer Services, Photographic Services, Transcription Services, Testing or Evaluation Services, etc.</t>
    </r>
  </si>
  <si>
    <t>Cumulative Sponsor</t>
  </si>
  <si>
    <t>Facilities and Administrative Rate         ===&gt;</t>
  </si>
  <si>
    <t xml:space="preserve">Base for Indirect Cost    </t>
  </si>
  <si>
    <t xml:space="preserve">  </t>
  </si>
  <si>
    <t>Cumulative Cost Share</t>
  </si>
  <si>
    <t>Insert Name of PD/PI</t>
  </si>
  <si>
    <r>
      <t xml:space="preserve">e. </t>
    </r>
    <r>
      <rPr>
        <b/>
        <sz val="11"/>
        <rFont val="Arial"/>
        <family val="2"/>
      </rPr>
      <t>OTHER Total direct costs. F&amp;A-</t>
    </r>
    <r>
      <rPr>
        <sz val="11"/>
        <rFont val="Arial"/>
        <family val="2"/>
      </rPr>
      <t>Other sponsored activities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</si>
</sst>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quot;$&quot;* #,##0_);_(&quot;$&quot;* \(#,##0\);_(&quot;$&quot;* &quot;-&quot;??_);_(@_)"/>
    <numFmt numFmtId="165" formatCode="mm/dd/yy;@"/>
    <numFmt numFmtId="166" formatCode="[$-409]mmmm\ d\,\ yyyy;@"/>
    <numFmt numFmtId="167" formatCode="&quot;$&quot;#,##0"/>
    <numFmt numFmtId="168" formatCode="&quot;$&quot;#,##0.00"/>
    <numFmt numFmtId="169" formatCode="mm/dd/yyyy"/>
  </numFmts>
  <fonts count="77">
    <font>
      <sz val="11"/>
      <color theme="1"/>
      <name val="Calibri"/>
      <family val="2"/>
      <scheme val="minor"/>
    </font>
    <font>
      <sz val="11"/>
      <color theme="1"/>
      <name val="Calibri"/>
      <family val="2"/>
      <scheme val="minor"/>
    </font>
    <font>
      <sz val="11"/>
      <color theme="0"/>
      <name val="Calibri"/>
      <family val="2"/>
      <scheme val="minor"/>
    </font>
    <font>
      <u/>
      <sz val="10"/>
      <color indexed="12"/>
      <name val="Arial"/>
      <family val="2"/>
    </font>
    <font>
      <b/>
      <sz val="12"/>
      <color rgb="FFFF0000"/>
      <name val="Arial "/>
    </font>
    <font>
      <sz val="8"/>
      <name val="Arial"/>
      <family val="2"/>
    </font>
    <font>
      <b/>
      <sz val="12"/>
      <name val="Arial for Sunburst Bold"/>
    </font>
    <font>
      <b/>
      <sz val="10"/>
      <name val="Arial"/>
      <family val="2"/>
    </font>
    <font>
      <b/>
      <sz val="10"/>
      <color theme="0"/>
      <name val="Arial"/>
      <family val="2"/>
    </font>
    <font>
      <b/>
      <sz val="11"/>
      <color rgb="FFFF0000"/>
      <name val="Arial"/>
      <family val="2"/>
    </font>
    <font>
      <b/>
      <sz val="9"/>
      <color indexed="10"/>
      <name val="Arial"/>
      <family val="2"/>
    </font>
    <font>
      <b/>
      <sz val="11"/>
      <color indexed="10"/>
      <name val="Arial"/>
      <family val="2"/>
    </font>
    <font>
      <b/>
      <sz val="14"/>
      <name val="Arial for Sunburst Bold"/>
    </font>
    <font>
      <b/>
      <sz val="12"/>
      <name val="Arial Black"/>
      <family val="2"/>
    </font>
    <font>
      <b/>
      <sz val="13"/>
      <name val="Arial for Sunburst Bold"/>
    </font>
    <font>
      <b/>
      <sz val="8"/>
      <name val="Arial for Sunburst Bold"/>
    </font>
    <font>
      <b/>
      <sz val="8"/>
      <color indexed="12"/>
      <name val="Arial for Sunburst Bold"/>
    </font>
    <font>
      <b/>
      <sz val="9"/>
      <color indexed="12"/>
      <name val="Arial for Sunburst Bold"/>
    </font>
    <font>
      <sz val="8"/>
      <name val="Arial for Sunburst Bold"/>
    </font>
    <font>
      <sz val="8"/>
      <color indexed="8"/>
      <name val="Arial"/>
      <family val="2"/>
    </font>
    <font>
      <b/>
      <sz val="8"/>
      <color indexed="12"/>
      <name val="Arial"/>
      <family val="2"/>
    </font>
    <font>
      <sz val="8"/>
      <color indexed="12"/>
      <name val="Arial for Sunburst Bold"/>
    </font>
    <font>
      <sz val="10"/>
      <name val="Arial"/>
      <family val="2"/>
    </font>
    <font>
      <sz val="9"/>
      <color theme="0"/>
      <name val="Arial"/>
      <family val="2"/>
    </font>
    <font>
      <sz val="10"/>
      <color theme="0"/>
      <name val="Arial"/>
      <family val="2"/>
    </font>
    <font>
      <sz val="10"/>
      <color rgb="FFFF0000"/>
      <name val="Arial"/>
      <family val="2"/>
    </font>
    <font>
      <b/>
      <sz val="10"/>
      <color rgb="FFFF0000"/>
      <name val="Arial"/>
      <family val="2"/>
    </font>
    <font>
      <b/>
      <sz val="11"/>
      <name val="Arial"/>
      <family val="2"/>
    </font>
    <font>
      <sz val="10"/>
      <color indexed="10"/>
      <name val="Arial"/>
      <family val="2"/>
    </font>
    <font>
      <b/>
      <sz val="10"/>
      <color indexed="10"/>
      <name val="Arial"/>
      <family val="2"/>
    </font>
    <font>
      <b/>
      <sz val="10"/>
      <color rgb="FF7030A0"/>
      <name val="Arial"/>
      <family val="2"/>
    </font>
    <font>
      <sz val="9"/>
      <color indexed="81"/>
      <name val="Tahoma"/>
      <family val="2"/>
    </font>
    <font>
      <b/>
      <sz val="9"/>
      <color indexed="81"/>
      <name val="Tahoma"/>
      <family val="2"/>
    </font>
    <font>
      <sz val="11"/>
      <color rgb="FF7030A0"/>
      <name val="Calibri"/>
      <family val="2"/>
      <scheme val="minor"/>
    </font>
    <font>
      <sz val="10"/>
      <color rgb="FF7030A0"/>
      <name val="Arial"/>
      <family val="2"/>
    </font>
    <font>
      <sz val="11"/>
      <name val="Calibri"/>
      <family val="2"/>
      <scheme val="minor"/>
    </font>
    <font>
      <b/>
      <sz val="11"/>
      <color theme="1"/>
      <name val="Arial"/>
      <family val="2"/>
    </font>
    <font>
      <sz val="11"/>
      <color rgb="FF7030A0"/>
      <name val="Arial"/>
      <family val="2"/>
    </font>
    <font>
      <u/>
      <sz val="10"/>
      <color rgb="FF7030A0"/>
      <name val="Arial"/>
      <family val="2"/>
    </font>
    <font>
      <b/>
      <sz val="12"/>
      <color rgb="FF7030A0"/>
      <name val="Arial"/>
      <family val="2"/>
    </font>
    <font>
      <b/>
      <u/>
      <sz val="10"/>
      <color rgb="FF7030A0"/>
      <name val="Arial"/>
      <family val="2"/>
    </font>
    <font>
      <b/>
      <sz val="14"/>
      <color rgb="FF7030A0"/>
      <name val="Arial"/>
      <family val="2"/>
    </font>
    <font>
      <sz val="12"/>
      <color rgb="FF7030A0"/>
      <name val="Arial"/>
      <family val="2"/>
    </font>
    <font>
      <b/>
      <sz val="14"/>
      <name val="Arial"/>
      <family val="2"/>
    </font>
    <font>
      <sz val="11"/>
      <name val="Arial"/>
      <family val="2"/>
    </font>
    <font>
      <sz val="12"/>
      <name val="Arial"/>
      <family val="2"/>
    </font>
    <font>
      <b/>
      <sz val="12"/>
      <name val="Arial"/>
      <family val="2"/>
    </font>
    <font>
      <sz val="11"/>
      <color rgb="FF0070C0"/>
      <name val="Calibri"/>
      <family val="2"/>
      <scheme val="minor"/>
    </font>
    <font>
      <b/>
      <i/>
      <sz val="11"/>
      <color theme="1"/>
      <name val="Calibri"/>
      <family val="2"/>
      <scheme val="minor"/>
    </font>
    <font>
      <i/>
      <sz val="11"/>
      <color theme="1"/>
      <name val="Calibri"/>
      <family val="2"/>
      <scheme val="minor"/>
    </font>
    <font>
      <b/>
      <u/>
      <sz val="11"/>
      <color theme="1"/>
      <name val="Calibri"/>
      <family val="2"/>
      <scheme val="minor"/>
    </font>
    <font>
      <sz val="11"/>
      <color rgb="FFFF0000"/>
      <name val="Calibri"/>
      <family val="2"/>
      <scheme val="minor"/>
    </font>
    <font>
      <b/>
      <sz val="11"/>
      <color rgb="FFFF0000"/>
      <name val="Calibri"/>
      <family val="2"/>
      <scheme val="minor"/>
    </font>
    <font>
      <b/>
      <sz val="12"/>
      <color rgb="FFFF0000"/>
      <name val="Arial"/>
      <family val="2"/>
    </font>
    <font>
      <b/>
      <sz val="11"/>
      <color theme="1"/>
      <name val="Calibri"/>
      <family val="2"/>
      <scheme val="minor"/>
    </font>
    <font>
      <b/>
      <sz val="11"/>
      <name val="Calibri"/>
      <family val="2"/>
      <scheme val="minor"/>
    </font>
    <font>
      <sz val="11"/>
      <color rgb="FF002060"/>
      <name val="Calibri"/>
      <family val="2"/>
      <scheme val="minor"/>
    </font>
    <font>
      <b/>
      <u/>
      <sz val="11"/>
      <name val="Calibri"/>
      <family val="2"/>
      <scheme val="minor"/>
    </font>
    <font>
      <b/>
      <i/>
      <sz val="11"/>
      <name val="Calibri"/>
      <family val="2"/>
      <scheme val="minor"/>
    </font>
    <font>
      <u/>
      <sz val="11"/>
      <name val="Calibri"/>
      <family val="2"/>
      <scheme val="minor"/>
    </font>
    <font>
      <b/>
      <i/>
      <sz val="11"/>
      <color rgb="FF0070C0"/>
      <name val="Calibri"/>
      <family val="2"/>
      <scheme val="minor"/>
    </font>
    <font>
      <b/>
      <i/>
      <u/>
      <sz val="11"/>
      <color rgb="FF0070C0"/>
      <name val="Calibri"/>
      <family val="2"/>
      <scheme val="minor"/>
    </font>
    <font>
      <u/>
      <sz val="11"/>
      <color rgb="FF0070C0"/>
      <name val="Calibri"/>
      <family val="2"/>
      <scheme val="minor"/>
    </font>
    <font>
      <b/>
      <i/>
      <sz val="9"/>
      <color indexed="81"/>
      <name val="Tahoma"/>
      <family val="2"/>
    </font>
    <font>
      <b/>
      <sz val="10"/>
      <color rgb="FF002060"/>
      <name val="Arial"/>
      <family val="2"/>
    </font>
    <font>
      <sz val="9"/>
      <color rgb="FF002060"/>
      <name val="Arial"/>
      <family val="2"/>
    </font>
    <font>
      <b/>
      <sz val="9"/>
      <color rgb="FF002060"/>
      <name val="Arial"/>
      <family val="2"/>
    </font>
    <font>
      <u/>
      <sz val="10"/>
      <color theme="1"/>
      <name val="Arial"/>
      <family val="2"/>
    </font>
    <font>
      <b/>
      <sz val="10"/>
      <color theme="1"/>
      <name val="Arial"/>
      <family val="2"/>
    </font>
    <font>
      <sz val="9"/>
      <color theme="1"/>
      <name val="Arial"/>
      <family val="2"/>
    </font>
    <font>
      <b/>
      <sz val="13"/>
      <name val="Arial"/>
      <family val="2"/>
    </font>
    <font>
      <sz val="13"/>
      <name val="Arial"/>
      <family val="2"/>
    </font>
    <font>
      <b/>
      <u/>
      <sz val="11"/>
      <name val="Arial"/>
      <family val="2"/>
    </font>
    <font>
      <u/>
      <sz val="9"/>
      <color indexed="81"/>
      <name val="Tahoma"/>
      <family val="2"/>
    </font>
    <font>
      <b/>
      <sz val="10"/>
      <color theme="0"/>
      <name val="Arial Black"/>
      <family val="2"/>
    </font>
    <font>
      <sz val="11"/>
      <color rgb="FFC00000"/>
      <name val="Calibri"/>
      <family val="2"/>
      <scheme val="minor"/>
    </font>
    <font>
      <sz val="10"/>
      <color rgb="FFC00000"/>
      <name val="Arial"/>
      <family val="2"/>
    </font>
  </fonts>
  <fills count="18">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gray0625"/>
    </fill>
    <fill>
      <patternFill patternType="solid">
        <fgColor theme="0"/>
        <bgColor indexed="22"/>
      </patternFill>
    </fill>
    <fill>
      <patternFill patternType="solid">
        <fgColor theme="2" tint="-9.9978637043366805E-2"/>
        <bgColor indexed="64"/>
      </patternFill>
    </fill>
    <fill>
      <patternFill patternType="solid">
        <fgColor indexed="9"/>
        <bgColor indexed="64"/>
      </patternFill>
    </fill>
    <fill>
      <patternFill patternType="gray125">
        <fgColor indexed="9"/>
        <bgColor theme="0"/>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46"/>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FF99"/>
        <bgColor indexed="64"/>
      </patternFill>
    </fill>
    <fill>
      <patternFill patternType="solid">
        <fgColor theme="4" tint="0.79998168889431442"/>
        <bgColor indexed="9"/>
      </patternFill>
    </fill>
  </fills>
  <borders count="5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398">
    <xf numFmtId="0" fontId="0" fillId="0" borderId="0" xfId="0"/>
    <xf numFmtId="0" fontId="6" fillId="3" borderId="0" xfId="0" applyFont="1" applyFill="1" applyBorder="1" applyAlignment="1" applyProtection="1">
      <alignment horizontal="right"/>
      <protection hidden="1"/>
    </xf>
    <xf numFmtId="0" fontId="6" fillId="4" borderId="0" xfId="0" applyFont="1" applyFill="1" applyBorder="1" applyAlignment="1" applyProtection="1">
      <alignment horizontal="right"/>
      <protection hidden="1"/>
    </xf>
    <xf numFmtId="49" fontId="7" fillId="4" borderId="0" xfId="0" applyNumberFormat="1" applyFont="1" applyFill="1" applyBorder="1" applyAlignment="1" applyProtection="1">
      <alignment horizontal="left"/>
      <protection hidden="1"/>
    </xf>
    <xf numFmtId="49" fontId="9" fillId="4" borderId="0" xfId="0" applyNumberFormat="1" applyFont="1" applyFill="1" applyBorder="1" applyAlignment="1" applyProtection="1">
      <alignment horizontal="left"/>
      <protection hidden="1"/>
    </xf>
    <xf numFmtId="49" fontId="16" fillId="2" borderId="17" xfId="0" applyNumberFormat="1" applyFont="1" applyFill="1" applyBorder="1" applyAlignment="1" applyProtection="1">
      <alignment horizontal="center" wrapText="1"/>
      <protection hidden="1"/>
    </xf>
    <xf numFmtId="0" fontId="8" fillId="4" borderId="0" xfId="0" applyFont="1" applyFill="1" applyBorder="1" applyAlignment="1" applyProtection="1">
      <alignment horizontal="center"/>
      <protection hidden="1"/>
    </xf>
    <xf numFmtId="0" fontId="2" fillId="4" borderId="0" xfId="0" applyFont="1" applyFill="1" applyBorder="1" applyAlignment="1" applyProtection="1">
      <alignment horizontal="center" vertical="center"/>
      <protection hidden="1"/>
    </xf>
    <xf numFmtId="0" fontId="2" fillId="4" borderId="0" xfId="0" applyFont="1" applyFill="1" applyBorder="1" applyAlignment="1" applyProtection="1">
      <alignment horizontal="center" vertical="center" wrapText="1"/>
      <protection hidden="1"/>
    </xf>
    <xf numFmtId="0" fontId="23" fillId="4" borderId="0" xfId="0"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wrapText="1"/>
      <protection hidden="1"/>
    </xf>
    <xf numFmtId="0" fontId="24" fillId="4" borderId="0" xfId="0" applyFont="1" applyFill="1" applyBorder="1" applyAlignment="1" applyProtection="1">
      <alignment horizontal="center" vertical="center" wrapText="1"/>
      <protection hidden="1"/>
    </xf>
    <xf numFmtId="0" fontId="39" fillId="8" borderId="0" xfId="0" applyFont="1" applyFill="1" applyProtection="1"/>
    <xf numFmtId="0" fontId="30" fillId="8" borderId="0" xfId="0" applyFont="1" applyFill="1" applyBorder="1" applyAlignment="1"/>
    <xf numFmtId="169" fontId="30" fillId="10" borderId="33" xfId="3" applyNumberFormat="1" applyFont="1" applyFill="1" applyBorder="1" applyAlignment="1"/>
    <xf numFmtId="169" fontId="30" fillId="10" borderId="35" xfId="0" applyNumberFormat="1" applyFont="1" applyFill="1" applyBorder="1" applyAlignment="1"/>
    <xf numFmtId="14" fontId="30" fillId="10" borderId="35" xfId="0" applyNumberFormat="1" applyFont="1" applyFill="1" applyBorder="1" applyAlignment="1">
      <alignment horizontal="center"/>
    </xf>
    <xf numFmtId="169" fontId="30" fillId="10" borderId="34" xfId="0" applyNumberFormat="1" applyFont="1" applyFill="1" applyBorder="1" applyAlignment="1">
      <alignment horizontal="center"/>
    </xf>
    <xf numFmtId="0" fontId="30" fillId="10" borderId="0" xfId="0" applyFont="1" applyFill="1" applyBorder="1" applyAlignment="1">
      <alignment horizontal="left" wrapText="1"/>
    </xf>
    <xf numFmtId="0" fontId="30" fillId="10" borderId="0" xfId="0" applyFont="1" applyFill="1" applyBorder="1" applyAlignment="1">
      <alignment horizontal="center"/>
    </xf>
    <xf numFmtId="10" fontId="30" fillId="10" borderId="39" xfId="3" applyNumberFormat="1" applyFont="1" applyFill="1" applyBorder="1" applyAlignment="1">
      <alignment horizontal="center" wrapText="1"/>
    </xf>
    <xf numFmtId="0" fontId="30" fillId="10" borderId="35" xfId="0" applyFont="1" applyFill="1" applyBorder="1" applyAlignment="1">
      <alignment horizontal="center" wrapText="1"/>
    </xf>
    <xf numFmtId="0" fontId="30" fillId="10" borderId="51" xfId="0" applyFont="1" applyFill="1" applyBorder="1" applyAlignment="1">
      <alignment horizontal="center" wrapText="1"/>
    </xf>
    <xf numFmtId="0" fontId="34" fillId="8" borderId="0" xfId="0" applyFont="1" applyFill="1" applyBorder="1" applyAlignment="1" applyProtection="1">
      <alignment wrapText="1"/>
      <protection hidden="1"/>
    </xf>
    <xf numFmtId="10" fontId="34" fillId="8" borderId="0" xfId="3" applyNumberFormat="1" applyFont="1" applyFill="1" applyBorder="1" applyAlignment="1" applyProtection="1">
      <alignment wrapText="1"/>
      <protection hidden="1"/>
    </xf>
    <xf numFmtId="0" fontId="34" fillId="11" borderId="32" xfId="0" applyFont="1" applyFill="1" applyBorder="1" applyProtection="1">
      <protection locked="0"/>
    </xf>
    <xf numFmtId="0" fontId="34" fillId="11" borderId="33" xfId="0" applyFont="1" applyFill="1" applyBorder="1" applyProtection="1">
      <protection locked="0"/>
    </xf>
    <xf numFmtId="0" fontId="34" fillId="11" borderId="33" xfId="0" applyFont="1" applyFill="1" applyBorder="1" applyAlignment="1" applyProtection="1">
      <protection locked="0" hidden="1"/>
    </xf>
    <xf numFmtId="10" fontId="34" fillId="11" borderId="42" xfId="3" applyNumberFormat="1" applyFont="1" applyFill="1" applyBorder="1" applyProtection="1">
      <protection locked="0"/>
    </xf>
    <xf numFmtId="2" fontId="34" fillId="8" borderId="32" xfId="0" applyNumberFormat="1" applyFont="1" applyFill="1" applyBorder="1" applyProtection="1">
      <protection hidden="1"/>
    </xf>
    <xf numFmtId="164" fontId="34" fillId="11" borderId="32" xfId="1" applyNumberFormat="1" applyFont="1" applyFill="1" applyBorder="1" applyProtection="1">
      <protection locked="0"/>
    </xf>
    <xf numFmtId="164" fontId="34" fillId="8" borderId="32" xfId="2" applyNumberFormat="1" applyFont="1" applyFill="1" applyBorder="1" applyProtection="1">
      <protection hidden="1"/>
    </xf>
    <xf numFmtId="164" fontId="30" fillId="2" borderId="32" xfId="2" applyNumberFormat="1" applyFont="1" applyFill="1" applyBorder="1" applyProtection="1">
      <protection hidden="1"/>
    </xf>
    <xf numFmtId="164" fontId="30" fillId="8" borderId="40" xfId="2" applyNumberFormat="1" applyFont="1" applyFill="1" applyBorder="1" applyProtection="1">
      <protection hidden="1"/>
    </xf>
    <xf numFmtId="0" fontId="30" fillId="8" borderId="0" xfId="0" applyFont="1" applyFill="1" applyProtection="1"/>
    <xf numFmtId="0" fontId="30" fillId="2" borderId="3" xfId="0" applyFont="1" applyFill="1" applyBorder="1" applyProtection="1"/>
    <xf numFmtId="0" fontId="30" fillId="2" borderId="3" xfId="0" applyFont="1" applyFill="1" applyBorder="1" applyAlignment="1" applyProtection="1">
      <alignment horizontal="right"/>
    </xf>
    <xf numFmtId="167" fontId="30" fillId="2" borderId="50" xfId="0" applyNumberFormat="1" applyFont="1" applyFill="1" applyBorder="1" applyProtection="1"/>
    <xf numFmtId="0" fontId="40" fillId="8" borderId="0" xfId="4" applyFont="1" applyFill="1" applyAlignment="1" applyProtection="1"/>
    <xf numFmtId="0" fontId="37" fillId="8" borderId="0" xfId="0" applyFont="1" applyFill="1" applyProtection="1"/>
    <xf numFmtId="0" fontId="37" fillId="8" borderId="3" xfId="0" applyFont="1" applyFill="1" applyBorder="1" applyProtection="1"/>
    <xf numFmtId="0" fontId="37" fillId="8" borderId="50" xfId="0" applyFont="1" applyFill="1" applyBorder="1" applyProtection="1"/>
    <xf numFmtId="14" fontId="37" fillId="8" borderId="0" xfId="0" applyNumberFormat="1" applyFont="1" applyFill="1" applyProtection="1"/>
    <xf numFmtId="0" fontId="37" fillId="8" borderId="3" xfId="0" applyFont="1" applyFill="1" applyBorder="1" applyAlignment="1" applyProtection="1">
      <alignment horizontal="right"/>
    </xf>
    <xf numFmtId="9" fontId="37" fillId="8" borderId="3" xfId="3" applyNumberFormat="1" applyFont="1" applyFill="1" applyBorder="1" applyProtection="1"/>
    <xf numFmtId="0" fontId="37" fillId="8" borderId="0" xfId="0" applyFont="1" applyFill="1" applyAlignment="1" applyProtection="1">
      <alignment horizontal="right"/>
    </xf>
    <xf numFmtId="9" fontId="37" fillId="8" borderId="0" xfId="3" applyNumberFormat="1" applyFont="1" applyFill="1" applyProtection="1"/>
    <xf numFmtId="167" fontId="37" fillId="8" borderId="33" xfId="2" applyNumberFormat="1" applyFont="1" applyFill="1" applyBorder="1" applyProtection="1"/>
    <xf numFmtId="0" fontId="37" fillId="8" borderId="35" xfId="0" quotePrefix="1" applyFont="1" applyFill="1" applyBorder="1" applyProtection="1"/>
    <xf numFmtId="167" fontId="37" fillId="8" borderId="35" xfId="2" applyNumberFormat="1" applyFont="1" applyFill="1" applyBorder="1" applyProtection="1"/>
    <xf numFmtId="0" fontId="37" fillId="8" borderId="34" xfId="0" applyFont="1" applyFill="1" applyBorder="1" applyProtection="1"/>
    <xf numFmtId="167" fontId="37" fillId="8" borderId="0" xfId="0" applyNumberFormat="1" applyFont="1" applyFill="1" applyProtection="1"/>
    <xf numFmtId="0" fontId="37" fillId="12" borderId="46" xfId="0" applyFont="1" applyFill="1" applyBorder="1" applyProtection="1"/>
    <xf numFmtId="0" fontId="37" fillId="12" borderId="36" xfId="0" applyFont="1" applyFill="1" applyBorder="1" applyAlignment="1" applyProtection="1">
      <alignment horizontal="right"/>
    </xf>
    <xf numFmtId="167" fontId="37" fillId="12" borderId="47" xfId="2" applyNumberFormat="1" applyFont="1" applyFill="1" applyBorder="1" applyProtection="1"/>
    <xf numFmtId="0" fontId="37" fillId="13" borderId="46" xfId="0" applyFont="1" applyFill="1" applyBorder="1" applyProtection="1"/>
    <xf numFmtId="0" fontId="37" fillId="13" borderId="36" xfId="0" applyFont="1" applyFill="1" applyBorder="1" applyAlignment="1" applyProtection="1">
      <alignment horizontal="right"/>
    </xf>
    <xf numFmtId="167" fontId="37" fillId="13" borderId="47" xfId="2" applyNumberFormat="1" applyFont="1" applyFill="1" applyBorder="1" applyProtection="1"/>
    <xf numFmtId="0" fontId="37" fillId="12" borderId="48" xfId="0" applyFont="1" applyFill="1" applyBorder="1" applyProtection="1"/>
    <xf numFmtId="0" fontId="37" fillId="12" borderId="0" xfId="0" applyFont="1" applyFill="1" applyBorder="1" applyAlignment="1" applyProtection="1">
      <alignment horizontal="right"/>
    </xf>
    <xf numFmtId="0" fontId="37" fillId="12" borderId="50" xfId="0" quotePrefix="1" applyFont="1" applyFill="1" applyBorder="1" applyAlignment="1" applyProtection="1">
      <alignment horizontal="right"/>
    </xf>
    <xf numFmtId="0" fontId="37" fillId="13" borderId="48" xfId="0" applyFont="1" applyFill="1" applyBorder="1" applyProtection="1"/>
    <xf numFmtId="0" fontId="37" fillId="13" borderId="0" xfId="0" applyFont="1" applyFill="1" applyBorder="1" applyAlignment="1" applyProtection="1">
      <alignment horizontal="right"/>
    </xf>
    <xf numFmtId="0" fontId="37" fillId="13" borderId="50" xfId="0" quotePrefix="1" applyFont="1" applyFill="1" applyBorder="1" applyAlignment="1" applyProtection="1">
      <alignment horizontal="right"/>
    </xf>
    <xf numFmtId="167" fontId="37" fillId="13" borderId="50" xfId="2" applyNumberFormat="1" applyFont="1" applyFill="1" applyBorder="1" applyProtection="1"/>
    <xf numFmtId="167" fontId="37" fillId="12" borderId="49" xfId="2" applyNumberFormat="1" applyFont="1" applyFill="1" applyBorder="1" applyProtection="1"/>
    <xf numFmtId="167" fontId="37" fillId="13" borderId="49" xfId="2" applyNumberFormat="1" applyFont="1" applyFill="1" applyBorder="1" applyProtection="1"/>
    <xf numFmtId="9" fontId="37" fillId="12" borderId="50" xfId="3" applyNumberFormat="1" applyFont="1" applyFill="1" applyBorder="1" applyAlignment="1" applyProtection="1">
      <alignment horizontal="right"/>
    </xf>
    <xf numFmtId="9" fontId="37" fillId="13" borderId="50" xfId="3" applyNumberFormat="1" applyFont="1" applyFill="1" applyBorder="1" applyAlignment="1" applyProtection="1">
      <alignment horizontal="right"/>
    </xf>
    <xf numFmtId="0" fontId="37" fillId="12" borderId="52" xfId="0" applyFont="1" applyFill="1" applyBorder="1" applyProtection="1"/>
    <xf numFmtId="0" fontId="37" fillId="12" borderId="3" xfId="0" applyFont="1" applyFill="1" applyBorder="1" applyAlignment="1" applyProtection="1">
      <alignment horizontal="right"/>
    </xf>
    <xf numFmtId="167" fontId="37" fillId="12" borderId="50" xfId="2" applyNumberFormat="1" applyFont="1" applyFill="1" applyBorder="1" applyProtection="1"/>
    <xf numFmtId="0" fontId="37" fillId="13" borderId="52" xfId="0" applyFont="1" applyFill="1" applyBorder="1" applyProtection="1"/>
    <xf numFmtId="0" fontId="37" fillId="13" borderId="3" xfId="0" applyFont="1" applyFill="1" applyBorder="1" applyAlignment="1" applyProtection="1">
      <alignment horizontal="right"/>
    </xf>
    <xf numFmtId="0" fontId="44" fillId="8" borderId="0" xfId="0" applyFont="1" applyFill="1" applyProtection="1"/>
    <xf numFmtId="49" fontId="8" fillId="4" borderId="0" xfId="0" applyNumberFormat="1" applyFont="1" applyFill="1" applyBorder="1" applyAlignment="1" applyProtection="1">
      <alignment horizontal="left"/>
      <protection locked="0" hidden="1"/>
    </xf>
    <xf numFmtId="49" fontId="8" fillId="4" borderId="0" xfId="0" applyNumberFormat="1" applyFont="1" applyFill="1" applyBorder="1" applyAlignment="1" applyProtection="1">
      <alignment horizontal="center"/>
      <protection locked="0" hidden="1"/>
    </xf>
    <xf numFmtId="0" fontId="8" fillId="0" borderId="0" xfId="0" applyFont="1" applyFill="1" applyBorder="1" applyAlignment="1" applyProtection="1">
      <alignment horizontal="center" vertical="center" wrapText="1"/>
      <protection hidden="1"/>
    </xf>
    <xf numFmtId="10" fontId="8" fillId="4" borderId="0" xfId="0" applyNumberFormat="1" applyFont="1" applyFill="1" applyBorder="1" applyAlignment="1" applyProtection="1">
      <alignment horizontal="left"/>
      <protection hidden="1"/>
    </xf>
    <xf numFmtId="0" fontId="44" fillId="4" borderId="0" xfId="0" applyFont="1" applyFill="1" applyProtection="1"/>
    <xf numFmtId="0" fontId="41" fillId="4" borderId="0" xfId="0" applyFont="1" applyFill="1" applyAlignment="1" applyProtection="1">
      <alignment horizontal="justify"/>
    </xf>
    <xf numFmtId="0" fontId="37" fillId="4" borderId="0" xfId="0" applyFont="1" applyFill="1" applyProtection="1"/>
    <xf numFmtId="0" fontId="45" fillId="4" borderId="0" xfId="0" applyFont="1" applyFill="1" applyAlignment="1" applyProtection="1">
      <alignment horizontal="justify"/>
    </xf>
    <xf numFmtId="0" fontId="42" fillId="4" borderId="0" xfId="0" applyFont="1" applyFill="1" applyAlignment="1" applyProtection="1">
      <alignment horizontal="justify" wrapText="1"/>
    </xf>
    <xf numFmtId="0" fontId="2" fillId="4" borderId="0" xfId="0" applyFont="1" applyFill="1" applyProtection="1">
      <protection locked="0" hidden="1"/>
    </xf>
    <xf numFmtId="0" fontId="5" fillId="4" borderId="0" xfId="0" applyFont="1" applyFill="1" applyBorder="1" applyAlignment="1" applyProtection="1">
      <alignment horizontal="right" vertical="top"/>
      <protection hidden="1"/>
    </xf>
    <xf numFmtId="0" fontId="45" fillId="4" borderId="0" xfId="0" applyFont="1" applyFill="1" applyAlignment="1" applyProtection="1">
      <alignment horizontal="left" vertical="top" wrapText="1"/>
    </xf>
    <xf numFmtId="0" fontId="27" fillId="4" borderId="0" xfId="0" applyFont="1" applyFill="1" applyAlignment="1" applyProtection="1">
      <alignment horizontal="left" vertical="top" wrapText="1"/>
    </xf>
    <xf numFmtId="0" fontId="16" fillId="2" borderId="16" xfId="0" applyFont="1" applyFill="1" applyBorder="1" applyAlignment="1" applyProtection="1">
      <alignment horizontal="center"/>
      <protection hidden="1"/>
    </xf>
    <xf numFmtId="0" fontId="16" fillId="2" borderId="18" xfId="0" applyFont="1" applyFill="1" applyBorder="1" applyAlignment="1" applyProtection="1">
      <alignment horizontal="center"/>
      <protection hidden="1"/>
    </xf>
    <xf numFmtId="0" fontId="44" fillId="4" borderId="0" xfId="0" applyFont="1" applyFill="1" applyAlignment="1" applyProtection="1"/>
    <xf numFmtId="0" fontId="46" fillId="4" borderId="0" xfId="0" applyFont="1" applyFill="1" applyAlignment="1" applyProtection="1">
      <alignment vertical="top" wrapText="1"/>
    </xf>
    <xf numFmtId="0" fontId="44" fillId="4" borderId="0" xfId="0" applyFont="1" applyFill="1" applyAlignment="1" applyProtection="1">
      <alignment horizontal="justify"/>
    </xf>
    <xf numFmtId="0" fontId="4" fillId="3" borderId="0" xfId="0" applyFont="1" applyFill="1" applyBorder="1" applyAlignment="1" applyProtection="1">
      <alignment horizontal="right"/>
      <protection locked="0" hidden="1"/>
    </xf>
    <xf numFmtId="0" fontId="2" fillId="4" borderId="0" xfId="0" applyFont="1" applyFill="1" applyProtection="1">
      <protection hidden="1"/>
    </xf>
    <xf numFmtId="0" fontId="0" fillId="0" borderId="0" xfId="0" applyProtection="1">
      <protection hidden="1"/>
    </xf>
    <xf numFmtId="0" fontId="3" fillId="4" borderId="5" xfId="4" applyFill="1" applyBorder="1" applyAlignment="1" applyProtection="1">
      <alignment horizontal="center" vertical="center" wrapText="1"/>
      <protection locked="0" hidden="1"/>
    </xf>
    <xf numFmtId="49" fontId="7" fillId="4" borderId="0" xfId="0" applyNumberFormat="1" applyFont="1" applyFill="1" applyBorder="1" applyAlignment="1" applyProtection="1">
      <alignment horizontal="left"/>
      <protection locked="0" hidden="1"/>
    </xf>
    <xf numFmtId="49" fontId="30" fillId="4" borderId="0" xfId="0" applyNumberFormat="1" applyFont="1" applyFill="1" applyBorder="1" applyAlignment="1" applyProtection="1">
      <alignment horizontal="left"/>
      <protection locked="0" hidden="1"/>
    </xf>
    <xf numFmtId="0" fontId="0" fillId="4" borderId="0" xfId="0" applyFill="1" applyProtection="1">
      <protection hidden="1"/>
    </xf>
    <xf numFmtId="10" fontId="7" fillId="4" borderId="6" xfId="0" applyNumberFormat="1" applyFont="1" applyFill="1" applyBorder="1" applyAlignment="1" applyProtection="1">
      <alignment horizontal="center"/>
      <protection locked="0" hidden="1"/>
    </xf>
    <xf numFmtId="0" fontId="3" fillId="4" borderId="0" xfId="4" applyFill="1" applyBorder="1" applyAlignment="1" applyProtection="1">
      <alignment horizontal="center" vertical="center" wrapText="1"/>
      <protection locked="0" hidden="1"/>
    </xf>
    <xf numFmtId="0" fontId="14" fillId="2" borderId="9" xfId="0" applyFont="1" applyFill="1" applyBorder="1" applyAlignment="1" applyProtection="1">
      <alignment horizontal="left" vertical="center"/>
      <protection hidden="1"/>
    </xf>
    <xf numFmtId="0" fontId="15" fillId="2" borderId="12" xfId="0" applyFont="1" applyFill="1" applyBorder="1" applyAlignment="1" applyProtection="1">
      <alignment horizontal="center"/>
      <protection hidden="1"/>
    </xf>
    <xf numFmtId="0" fontId="17" fillId="2" borderId="17" xfId="0" applyFont="1" applyFill="1" applyBorder="1" applyAlignment="1" applyProtection="1">
      <alignment horizontal="center" wrapText="1"/>
      <protection hidden="1"/>
    </xf>
    <xf numFmtId="0" fontId="18" fillId="0" borderId="9" xfId="0" applyFont="1" applyFill="1" applyBorder="1" applyAlignment="1" applyProtection="1">
      <alignment horizontal="left" wrapText="1"/>
      <protection locked="0" hidden="1"/>
    </xf>
    <xf numFmtId="44" fontId="18" fillId="0" borderId="19" xfId="2" applyNumberFormat="1" applyFont="1" applyFill="1" applyBorder="1" applyAlignment="1" applyProtection="1">
      <alignment wrapText="1"/>
      <protection locked="0" hidden="1"/>
    </xf>
    <xf numFmtId="164" fontId="19" fillId="0" borderId="19" xfId="0" applyNumberFormat="1" applyFont="1" applyFill="1" applyBorder="1" applyAlignment="1" applyProtection="1">
      <alignment horizontal="right"/>
      <protection hidden="1"/>
    </xf>
    <xf numFmtId="0" fontId="18" fillId="0" borderId="5" xfId="0" applyFont="1" applyFill="1" applyBorder="1" applyAlignment="1" applyProtection="1">
      <alignment horizontal="left" wrapText="1"/>
      <protection locked="0" hidden="1"/>
    </xf>
    <xf numFmtId="0" fontId="18" fillId="0" borderId="16" xfId="0" applyFont="1" applyFill="1" applyBorder="1" applyAlignment="1" applyProtection="1">
      <alignment horizontal="left" wrapText="1"/>
      <protection locked="0" hidden="1"/>
    </xf>
    <xf numFmtId="44" fontId="18" fillId="0" borderId="17" xfId="2" applyNumberFormat="1" applyFont="1" applyFill="1" applyBorder="1" applyAlignment="1" applyProtection="1">
      <alignment wrapText="1"/>
      <protection locked="0" hidden="1"/>
    </xf>
    <xf numFmtId="0" fontId="16" fillId="2" borderId="10" xfId="0" applyFont="1" applyFill="1" applyBorder="1" applyAlignment="1" applyProtection="1">
      <alignment horizontal="center"/>
      <protection hidden="1"/>
    </xf>
    <xf numFmtId="0" fontId="16" fillId="2" borderId="18" xfId="0" applyFont="1" applyFill="1" applyBorder="1" applyAlignment="1" applyProtection="1">
      <alignment horizontal="center" wrapText="1"/>
      <protection hidden="1"/>
    </xf>
    <xf numFmtId="0" fontId="16" fillId="2" borderId="16" xfId="0" applyFont="1" applyFill="1" applyBorder="1" applyAlignment="1" applyProtection="1">
      <alignment horizontal="center" wrapText="1"/>
      <protection hidden="1"/>
    </xf>
    <xf numFmtId="49" fontId="16" fillId="2" borderId="18" xfId="0" applyNumberFormat="1" applyFont="1" applyFill="1" applyBorder="1" applyAlignment="1" applyProtection="1">
      <alignment horizontal="center" wrapText="1"/>
      <protection hidden="1"/>
    </xf>
    <xf numFmtId="44" fontId="18" fillId="0" borderId="12" xfId="2" applyNumberFormat="1" applyFont="1" applyFill="1" applyBorder="1" applyAlignment="1" applyProtection="1">
      <alignment wrapText="1"/>
      <protection locked="0" hidden="1"/>
    </xf>
    <xf numFmtId="10" fontId="19" fillId="0" borderId="5" xfId="0" applyNumberFormat="1" applyFont="1" applyFill="1" applyBorder="1" applyAlignment="1" applyProtection="1">
      <protection locked="0" hidden="1"/>
    </xf>
    <xf numFmtId="10" fontId="19" fillId="0" borderId="0" xfId="0" applyNumberFormat="1" applyFont="1" applyFill="1" applyBorder="1" applyAlignment="1" applyProtection="1">
      <protection locked="0" hidden="1"/>
    </xf>
    <xf numFmtId="164" fontId="19" fillId="0" borderId="0" xfId="0" applyNumberFormat="1" applyFont="1" applyFill="1" applyBorder="1" applyAlignment="1" applyProtection="1">
      <protection hidden="1"/>
    </xf>
    <xf numFmtId="164" fontId="19" fillId="0" borderId="19" xfId="0" applyNumberFormat="1" applyFont="1" applyFill="1" applyBorder="1" applyAlignment="1" applyProtection="1">
      <protection hidden="1"/>
    </xf>
    <xf numFmtId="164" fontId="19" fillId="0" borderId="10" xfId="0" applyNumberFormat="1" applyFont="1" applyFill="1" applyBorder="1" applyAlignment="1" applyProtection="1">
      <protection hidden="1"/>
    </xf>
    <xf numFmtId="10" fontId="19" fillId="0" borderId="9" xfId="0" applyNumberFormat="1" applyFont="1" applyFill="1" applyBorder="1" applyAlignment="1" applyProtection="1">
      <protection locked="0" hidden="1"/>
    </xf>
    <xf numFmtId="10" fontId="19" fillId="0" borderId="10" xfId="0" applyNumberFormat="1" applyFont="1" applyFill="1" applyBorder="1" applyAlignment="1" applyProtection="1">
      <protection locked="0" hidden="1"/>
    </xf>
    <xf numFmtId="10" fontId="19" fillId="0" borderId="16" xfId="0" applyNumberFormat="1" applyFont="1" applyFill="1" applyBorder="1" applyAlignment="1" applyProtection="1">
      <protection locked="0" hidden="1"/>
    </xf>
    <xf numFmtId="10" fontId="19" fillId="0" borderId="18" xfId="0" applyNumberFormat="1" applyFont="1" applyFill="1" applyBorder="1" applyAlignment="1" applyProtection="1">
      <protection locked="0" hidden="1"/>
    </xf>
    <xf numFmtId="164" fontId="19" fillId="0" borderId="18" xfId="0" applyNumberFormat="1" applyFont="1" applyFill="1" applyBorder="1" applyAlignment="1" applyProtection="1">
      <protection hidden="1"/>
    </xf>
    <xf numFmtId="0" fontId="14" fillId="2" borderId="9" xfId="0" applyFont="1" applyFill="1" applyBorder="1" applyAlignment="1" applyProtection="1">
      <alignment horizontal="left"/>
      <protection hidden="1"/>
    </xf>
    <xf numFmtId="0" fontId="5" fillId="2" borderId="12" xfId="0" applyFont="1" applyFill="1" applyBorder="1" applyProtection="1">
      <protection hidden="1"/>
    </xf>
    <xf numFmtId="0" fontId="20" fillId="2" borderId="16" xfId="0" applyFont="1" applyFill="1" applyBorder="1" applyAlignment="1" applyProtection="1">
      <alignment horizontal="center"/>
      <protection hidden="1"/>
    </xf>
    <xf numFmtId="44" fontId="16" fillId="2" borderId="17" xfId="2" applyNumberFormat="1" applyFont="1" applyFill="1" applyBorder="1" applyAlignment="1" applyProtection="1">
      <alignment horizontal="center"/>
      <protection hidden="1"/>
    </xf>
    <xf numFmtId="0" fontId="16" fillId="2" borderId="21" xfId="0" applyFont="1" applyFill="1" applyBorder="1" applyAlignment="1" applyProtection="1">
      <alignment horizontal="center" vertical="center" wrapText="1"/>
      <protection hidden="1"/>
    </xf>
    <xf numFmtId="0" fontId="16" fillId="2" borderId="22" xfId="0" applyFont="1" applyFill="1" applyBorder="1" applyAlignment="1" applyProtection="1">
      <alignment horizontal="center" vertical="center" wrapText="1"/>
      <protection hidden="1"/>
    </xf>
    <xf numFmtId="0" fontId="16" fillId="2" borderId="23" xfId="0" applyFont="1" applyFill="1" applyBorder="1" applyAlignment="1" applyProtection="1">
      <alignment horizontal="center" vertical="center" wrapText="1"/>
      <protection hidden="1"/>
    </xf>
    <xf numFmtId="39" fontId="19" fillId="0" borderId="5" xfId="2" applyNumberFormat="1" applyFont="1" applyFill="1" applyBorder="1" applyAlignment="1" applyProtection="1">
      <alignment horizontal="center" wrapText="1"/>
      <protection locked="0" hidden="1"/>
    </xf>
    <xf numFmtId="39" fontId="19" fillId="0" borderId="0" xfId="2" applyNumberFormat="1" applyFont="1" applyFill="1" applyBorder="1" applyAlignment="1" applyProtection="1">
      <alignment horizontal="center" wrapText="1"/>
      <protection locked="0" hidden="1"/>
    </xf>
    <xf numFmtId="164" fontId="19" fillId="0" borderId="0" xfId="2" applyNumberFormat="1" applyFont="1" applyFill="1" applyBorder="1" applyAlignment="1" applyProtection="1">
      <alignment wrapText="1"/>
      <protection hidden="1"/>
    </xf>
    <xf numFmtId="164" fontId="19" fillId="0" borderId="19" xfId="2" applyNumberFormat="1" applyFont="1" applyFill="1" applyBorder="1" applyAlignment="1" applyProtection="1">
      <alignment wrapText="1"/>
      <protection hidden="1"/>
    </xf>
    <xf numFmtId="39" fontId="19" fillId="0" borderId="16" xfId="2" applyNumberFormat="1" applyFont="1" applyFill="1" applyBorder="1" applyAlignment="1" applyProtection="1">
      <alignment horizontal="center" wrapText="1"/>
      <protection locked="0" hidden="1"/>
    </xf>
    <xf numFmtId="39" fontId="19" fillId="0" borderId="18" xfId="2" applyNumberFormat="1" applyFont="1" applyFill="1" applyBorder="1" applyAlignment="1" applyProtection="1">
      <alignment horizontal="center" wrapText="1"/>
      <protection locked="0" hidden="1"/>
    </xf>
    <xf numFmtId="164" fontId="19" fillId="0" borderId="18" xfId="2" applyNumberFormat="1" applyFont="1" applyFill="1" applyBorder="1" applyAlignment="1" applyProtection="1">
      <alignment wrapText="1"/>
      <protection hidden="1"/>
    </xf>
    <xf numFmtId="164" fontId="19" fillId="0" borderId="17" xfId="2" applyNumberFormat="1" applyFont="1" applyFill="1" applyBorder="1" applyAlignment="1" applyProtection="1">
      <alignment wrapText="1"/>
      <protection hidden="1"/>
    </xf>
    <xf numFmtId="0" fontId="21" fillId="2" borderId="12" xfId="0" applyFont="1" applyFill="1" applyBorder="1" applyProtection="1">
      <protection hidden="1"/>
    </xf>
    <xf numFmtId="0" fontId="21" fillId="2" borderId="16" xfId="0" applyFont="1" applyFill="1" applyBorder="1" applyProtection="1">
      <protection hidden="1"/>
    </xf>
    <xf numFmtId="0" fontId="16" fillId="2" borderId="17" xfId="0" applyFont="1" applyFill="1" applyBorder="1" applyAlignment="1" applyProtection="1">
      <alignment horizontal="center"/>
      <protection hidden="1"/>
    </xf>
    <xf numFmtId="0" fontId="19" fillId="0" borderId="9" xfId="0" applyFont="1" applyFill="1" applyBorder="1" applyAlignment="1" applyProtection="1">
      <protection locked="0" hidden="1"/>
    </xf>
    <xf numFmtId="44" fontId="19" fillId="0" borderId="12" xfId="2" applyNumberFormat="1" applyFont="1" applyFill="1" applyBorder="1" applyAlignment="1" applyProtection="1">
      <alignment wrapText="1"/>
      <protection locked="0" hidden="1"/>
    </xf>
    <xf numFmtId="0" fontId="19" fillId="0" borderId="5" xfId="0" applyFont="1" applyFill="1" applyBorder="1" applyAlignment="1" applyProtection="1">
      <protection locked="0" hidden="1"/>
    </xf>
    <xf numFmtId="44" fontId="19" fillId="0" borderId="19" xfId="2" applyNumberFormat="1" applyFont="1" applyFill="1" applyBorder="1" applyAlignment="1" applyProtection="1">
      <alignment wrapText="1"/>
      <protection locked="0" hidden="1"/>
    </xf>
    <xf numFmtId="0" fontId="19" fillId="0" borderId="16" xfId="0" applyFont="1" applyFill="1" applyBorder="1" applyAlignment="1" applyProtection="1">
      <protection locked="0" hidden="1"/>
    </xf>
    <xf numFmtId="44" fontId="19" fillId="0" borderId="17" xfId="2" applyNumberFormat="1" applyFont="1" applyFill="1" applyBorder="1" applyAlignment="1" applyProtection="1">
      <alignment wrapText="1"/>
      <protection locked="0" hidden="1"/>
    </xf>
    <xf numFmtId="0" fontId="21" fillId="2" borderId="10" xfId="0" applyFont="1" applyFill="1" applyBorder="1" applyProtection="1">
      <protection hidden="1"/>
    </xf>
    <xf numFmtId="0" fontId="16" fillId="2" borderId="29" xfId="0" applyFont="1" applyFill="1" applyBorder="1" applyAlignment="1" applyProtection="1">
      <alignment horizontal="center"/>
      <protection hidden="1"/>
    </xf>
    <xf numFmtId="0" fontId="16" fillId="2" borderId="30" xfId="0" applyFont="1" applyFill="1" applyBorder="1" applyAlignment="1" applyProtection="1">
      <alignment horizontal="center"/>
      <protection hidden="1"/>
    </xf>
    <xf numFmtId="49" fontId="16" fillId="2" borderId="31" xfId="0" applyNumberFormat="1" applyFont="1" applyFill="1" applyBorder="1" applyAlignment="1" applyProtection="1">
      <alignment horizontal="center" wrapText="1"/>
      <protection hidden="1"/>
    </xf>
    <xf numFmtId="2" fontId="19" fillId="0" borderId="9" xfId="0" applyNumberFormat="1" applyFont="1" applyFill="1" applyBorder="1" applyAlignment="1" applyProtection="1">
      <alignment horizontal="center"/>
      <protection locked="0" hidden="1"/>
    </xf>
    <xf numFmtId="10" fontId="19" fillId="0" borderId="10" xfId="0" applyNumberFormat="1" applyFont="1" applyFill="1" applyBorder="1" applyAlignment="1" applyProtection="1">
      <alignment horizontal="center"/>
      <protection locked="0" hidden="1"/>
    </xf>
    <xf numFmtId="164" fontId="19" fillId="0" borderId="12" xfId="0" applyNumberFormat="1" applyFont="1" applyFill="1" applyBorder="1" applyAlignment="1" applyProtection="1">
      <alignment horizontal="right"/>
      <protection hidden="1"/>
    </xf>
    <xf numFmtId="2" fontId="19" fillId="0" borderId="5" xfId="0" applyNumberFormat="1" applyFont="1" applyFill="1" applyBorder="1" applyAlignment="1" applyProtection="1">
      <alignment horizontal="center"/>
      <protection locked="0" hidden="1"/>
    </xf>
    <xf numFmtId="10" fontId="19" fillId="0" borderId="0" xfId="0" applyNumberFormat="1" applyFont="1" applyFill="1" applyBorder="1" applyAlignment="1" applyProtection="1">
      <alignment horizontal="center"/>
      <protection locked="0" hidden="1"/>
    </xf>
    <xf numFmtId="2" fontId="19" fillId="0" borderId="16" xfId="0" applyNumberFormat="1" applyFont="1" applyFill="1" applyBorder="1" applyAlignment="1" applyProtection="1">
      <alignment horizontal="center"/>
      <protection locked="0" hidden="1"/>
    </xf>
    <xf numFmtId="10" fontId="19" fillId="0" borderId="18" xfId="0" applyNumberFormat="1" applyFont="1" applyFill="1" applyBorder="1" applyAlignment="1" applyProtection="1">
      <alignment horizontal="center"/>
      <protection locked="0" hidden="1"/>
    </xf>
    <xf numFmtId="164" fontId="19" fillId="0" borderId="17" xfId="0" applyNumberFormat="1" applyFont="1" applyFill="1" applyBorder="1" applyAlignment="1" applyProtection="1">
      <alignment horizontal="right"/>
      <protection hidden="1"/>
    </xf>
    <xf numFmtId="0" fontId="33" fillId="4" borderId="0" xfId="0" applyFont="1" applyFill="1" applyProtection="1">
      <protection hidden="1"/>
    </xf>
    <xf numFmtId="0" fontId="7" fillId="4" borderId="0" xfId="0" applyFont="1" applyFill="1" applyAlignment="1" applyProtection="1">
      <protection hidden="1"/>
    </xf>
    <xf numFmtId="0" fontId="56" fillId="4" borderId="0" xfId="0" applyFont="1" applyFill="1" applyProtection="1">
      <protection hidden="1"/>
    </xf>
    <xf numFmtId="0" fontId="33" fillId="0" borderId="0" xfId="0" applyFont="1" applyProtection="1">
      <protection hidden="1"/>
    </xf>
    <xf numFmtId="0" fontId="35" fillId="4" borderId="0" xfId="0" applyFont="1" applyFill="1" applyProtection="1">
      <protection hidden="1"/>
    </xf>
    <xf numFmtId="0" fontId="35" fillId="6" borderId="32" xfId="0" applyFont="1" applyFill="1" applyBorder="1" applyAlignment="1" applyProtection="1">
      <alignment horizontal="right"/>
      <protection hidden="1"/>
    </xf>
    <xf numFmtId="0" fontId="35" fillId="6" borderId="32" xfId="0" applyFont="1" applyFill="1" applyBorder="1" applyAlignment="1" applyProtection="1">
      <alignment horizontal="right" vertical="top"/>
      <protection locked="0" hidden="1"/>
    </xf>
    <xf numFmtId="1" fontId="35" fillId="4" borderId="32" xfId="0" applyNumberFormat="1" applyFont="1" applyFill="1" applyBorder="1" applyAlignment="1" applyProtection="1">
      <alignment horizontal="right"/>
      <protection hidden="1"/>
    </xf>
    <xf numFmtId="166" fontId="35" fillId="4" borderId="32" xfId="0" applyNumberFormat="1" applyFont="1" applyFill="1" applyBorder="1" applyAlignment="1" applyProtection="1">
      <alignment horizontal="right"/>
      <protection locked="0" hidden="1"/>
    </xf>
    <xf numFmtId="0" fontId="35" fillId="6" borderId="33" xfId="0" applyFont="1" applyFill="1" applyBorder="1" applyAlignment="1" applyProtection="1">
      <alignment horizontal="right"/>
      <protection hidden="1"/>
    </xf>
    <xf numFmtId="0" fontId="7" fillId="4" borderId="32" xfId="0" applyFont="1" applyFill="1" applyBorder="1" applyAlignment="1" applyProtection="1">
      <alignment horizontal="left"/>
      <protection hidden="1"/>
    </xf>
    <xf numFmtId="0" fontId="7" fillId="4" borderId="32" xfId="0" applyFont="1" applyFill="1" applyBorder="1" applyAlignment="1" applyProtection="1">
      <alignment horizontal="center"/>
      <protection hidden="1"/>
    </xf>
    <xf numFmtId="0" fontId="7" fillId="4" borderId="32" xfId="0" applyFont="1" applyFill="1" applyBorder="1" applyProtection="1">
      <protection hidden="1"/>
    </xf>
    <xf numFmtId="167" fontId="35" fillId="4" borderId="32" xfId="0" applyNumberFormat="1" applyFont="1" applyFill="1" applyBorder="1" applyAlignment="1" applyProtection="1">
      <alignment horizontal="right" vertical="top"/>
      <protection hidden="1"/>
    </xf>
    <xf numFmtId="0" fontId="35" fillId="4" borderId="32" xfId="0" applyFont="1" applyFill="1" applyBorder="1" applyAlignment="1" applyProtection="1">
      <alignment horizontal="left" vertical="top" wrapText="1"/>
      <protection hidden="1"/>
    </xf>
    <xf numFmtId="167" fontId="35" fillId="4" borderId="32" xfId="0" applyNumberFormat="1" applyFont="1" applyFill="1" applyBorder="1" applyAlignment="1" applyProtection="1">
      <alignment horizontal="right" vertical="top"/>
      <protection locked="0" hidden="1"/>
    </xf>
    <xf numFmtId="0" fontId="35" fillId="4" borderId="32" xfId="0" applyFont="1" applyFill="1" applyBorder="1" applyProtection="1">
      <protection hidden="1"/>
    </xf>
    <xf numFmtId="167" fontId="35" fillId="0" borderId="32" xfId="0" applyNumberFormat="1" applyFont="1" applyFill="1" applyBorder="1" applyAlignment="1" applyProtection="1">
      <alignment horizontal="right" vertical="top"/>
      <protection hidden="1"/>
    </xf>
    <xf numFmtId="0" fontId="7" fillId="4" borderId="53" xfId="0" applyFont="1" applyFill="1" applyBorder="1" applyProtection="1">
      <protection hidden="1"/>
    </xf>
    <xf numFmtId="0" fontId="7" fillId="15" borderId="32" xfId="0" applyFont="1" applyFill="1" applyBorder="1" applyProtection="1">
      <protection hidden="1"/>
    </xf>
    <xf numFmtId="167" fontId="35" fillId="15" borderId="34" xfId="0" applyNumberFormat="1" applyFont="1" applyFill="1" applyBorder="1" applyAlignment="1" applyProtection="1">
      <alignment horizontal="right" vertical="top"/>
      <protection hidden="1"/>
    </xf>
    <xf numFmtId="167" fontId="35" fillId="15" borderId="32" xfId="0" applyNumberFormat="1" applyFont="1" applyFill="1" applyBorder="1" applyAlignment="1" applyProtection="1">
      <alignment horizontal="right" vertical="top"/>
      <protection hidden="1"/>
    </xf>
    <xf numFmtId="0" fontId="7" fillId="4" borderId="54" xfId="0" applyFont="1" applyFill="1" applyBorder="1" applyProtection="1">
      <protection hidden="1"/>
    </xf>
    <xf numFmtId="0" fontId="7" fillId="4" borderId="32" xfId="0" applyFont="1" applyFill="1" applyBorder="1" applyAlignment="1" applyProtection="1">
      <alignment horizontal="left" vertical="top" wrapText="1"/>
      <protection hidden="1"/>
    </xf>
    <xf numFmtId="0" fontId="7" fillId="7" borderId="32" xfId="0" applyFont="1" applyFill="1" applyBorder="1" applyAlignment="1" applyProtection="1">
      <alignment horizontal="left" vertical="top" wrapText="1"/>
      <protection locked="0" hidden="1"/>
    </xf>
    <xf numFmtId="0" fontId="7" fillId="4" borderId="32" xfId="0" applyFont="1" applyFill="1" applyBorder="1" applyAlignment="1" applyProtection="1">
      <alignment horizontal="right" vertical="center" wrapText="1"/>
      <protection hidden="1"/>
    </xf>
    <xf numFmtId="10" fontId="35" fillId="4" borderId="32" xfId="0" applyNumberFormat="1" applyFont="1" applyFill="1" applyBorder="1" applyAlignment="1" applyProtection="1">
      <alignment horizontal="right" vertical="top"/>
      <protection locked="0" hidden="1"/>
    </xf>
    <xf numFmtId="0" fontId="51" fillId="4" borderId="0" xfId="0" applyFont="1" applyFill="1" applyBorder="1" applyProtection="1">
      <protection hidden="1"/>
    </xf>
    <xf numFmtId="0" fontId="51" fillId="4" borderId="0" xfId="0" applyFont="1" applyFill="1" applyProtection="1">
      <protection hidden="1"/>
    </xf>
    <xf numFmtId="0" fontId="25" fillId="4" borderId="0" xfId="0" applyFont="1" applyFill="1" applyProtection="1">
      <protection hidden="1"/>
    </xf>
    <xf numFmtId="0" fontId="24" fillId="4" borderId="0" xfId="0" applyFont="1" applyFill="1" applyProtection="1">
      <protection hidden="1"/>
    </xf>
    <xf numFmtId="0" fontId="8" fillId="4" borderId="0" xfId="0" applyFont="1" applyFill="1" applyProtection="1">
      <protection hidden="1"/>
    </xf>
    <xf numFmtId="168" fontId="24" fillId="4" borderId="0" xfId="0" applyNumberFormat="1" applyFont="1" applyFill="1" applyBorder="1" applyAlignment="1" applyProtection="1">
      <alignment horizontal="right" vertical="top"/>
      <protection hidden="1"/>
    </xf>
    <xf numFmtId="0" fontId="0" fillId="6" borderId="32" xfId="0" applyFill="1" applyBorder="1" applyAlignment="1" applyProtection="1">
      <alignment horizontal="right"/>
      <protection hidden="1"/>
    </xf>
    <xf numFmtId="0" fontId="0" fillId="6" borderId="32" xfId="0" applyFill="1" applyBorder="1" applyAlignment="1" applyProtection="1">
      <alignment horizontal="right" vertical="top"/>
      <protection locked="0" hidden="1"/>
    </xf>
    <xf numFmtId="1" fontId="0" fillId="4" borderId="32" xfId="0" applyNumberFormat="1" applyFill="1" applyBorder="1" applyAlignment="1" applyProtection="1">
      <alignment horizontal="right"/>
      <protection hidden="1"/>
    </xf>
    <xf numFmtId="166" fontId="0" fillId="4" borderId="32" xfId="0" applyNumberFormat="1" applyFill="1" applyBorder="1" applyAlignment="1" applyProtection="1">
      <alignment horizontal="right"/>
      <protection locked="0" hidden="1"/>
    </xf>
    <xf numFmtId="0" fontId="0" fillId="6" borderId="33" xfId="0" applyFill="1" applyBorder="1" applyAlignment="1" applyProtection="1">
      <alignment horizontal="right"/>
      <protection hidden="1"/>
    </xf>
    <xf numFmtId="167" fontId="0" fillId="4" borderId="32" xfId="0" applyNumberFormat="1" applyFill="1" applyBorder="1" applyAlignment="1" applyProtection="1">
      <alignment horizontal="right" vertical="top"/>
      <protection hidden="1"/>
    </xf>
    <xf numFmtId="0" fontId="0" fillId="4" borderId="32" xfId="0" applyFill="1" applyBorder="1" applyAlignment="1" applyProtection="1">
      <alignment horizontal="left" vertical="top" wrapText="1"/>
      <protection hidden="1"/>
    </xf>
    <xf numFmtId="0" fontId="0" fillId="4" borderId="32" xfId="0" applyFill="1" applyBorder="1" applyProtection="1">
      <protection hidden="1"/>
    </xf>
    <xf numFmtId="167" fontId="0" fillId="4" borderId="32" xfId="0" applyNumberFormat="1" applyFill="1" applyBorder="1" applyAlignment="1" applyProtection="1">
      <alignment horizontal="right" vertical="top"/>
      <protection locked="0" hidden="1"/>
    </xf>
    <xf numFmtId="0" fontId="7" fillId="15" borderId="32" xfId="0" applyFont="1" applyFill="1" applyBorder="1" applyProtection="1">
      <protection locked="0" hidden="1"/>
    </xf>
    <xf numFmtId="10" fontId="0" fillId="4" borderId="32" xfId="0" applyNumberFormat="1" applyFill="1" applyBorder="1" applyAlignment="1" applyProtection="1">
      <alignment horizontal="right" vertical="top"/>
      <protection locked="0" hidden="1"/>
    </xf>
    <xf numFmtId="0" fontId="2" fillId="0" borderId="0" xfId="0" applyFont="1" applyProtection="1">
      <protection hidden="1"/>
    </xf>
    <xf numFmtId="0" fontId="2" fillId="8" borderId="0" xfId="0" applyFont="1" applyFill="1" applyProtection="1">
      <protection hidden="1"/>
    </xf>
    <xf numFmtId="0" fontId="26" fillId="4" borderId="0" xfId="0" applyFont="1" applyFill="1" applyProtection="1">
      <protection hidden="1"/>
    </xf>
    <xf numFmtId="168" fontId="25" fillId="4" borderId="0" xfId="0" applyNumberFormat="1" applyFont="1" applyFill="1" applyBorder="1" applyAlignment="1" applyProtection="1">
      <alignment horizontal="right" vertical="top"/>
      <protection hidden="1"/>
    </xf>
    <xf numFmtId="0" fontId="0" fillId="8" borderId="0" xfId="0" applyFill="1" applyProtection="1">
      <protection hidden="1"/>
    </xf>
    <xf numFmtId="0" fontId="35" fillId="0" borderId="0" xfId="0" applyFont="1" applyProtection="1">
      <protection hidden="1"/>
    </xf>
    <xf numFmtId="0" fontId="35" fillId="6" borderId="0" xfId="0" applyFont="1" applyFill="1" applyBorder="1" applyAlignment="1" applyProtection="1">
      <alignment horizontal="right"/>
      <protection hidden="1"/>
    </xf>
    <xf numFmtId="49" fontId="35" fillId="4" borderId="0" xfId="0" applyNumberFormat="1" applyFont="1" applyFill="1" applyBorder="1" applyAlignment="1" applyProtection="1">
      <alignment horizontal="left"/>
      <protection hidden="1"/>
    </xf>
    <xf numFmtId="0" fontId="35" fillId="4" borderId="0" xfId="0" applyNumberFormat="1" applyFont="1" applyFill="1" applyBorder="1" applyAlignment="1" applyProtection="1">
      <alignment horizontal="left"/>
      <protection hidden="1"/>
    </xf>
    <xf numFmtId="0" fontId="35" fillId="4" borderId="0" xfId="0" applyFont="1" applyFill="1" applyBorder="1" applyProtection="1">
      <protection hidden="1"/>
    </xf>
    <xf numFmtId="0" fontId="35" fillId="0" borderId="0" xfId="0" applyFont="1" applyBorder="1" applyProtection="1">
      <protection hidden="1"/>
    </xf>
    <xf numFmtId="0" fontId="7" fillId="4" borderId="32" xfId="0" applyFont="1" applyFill="1" applyBorder="1" applyAlignment="1" applyProtection="1">
      <alignment horizontal="center" wrapText="1"/>
      <protection hidden="1"/>
    </xf>
    <xf numFmtId="0" fontId="7" fillId="4" borderId="32" xfId="0" applyFont="1" applyFill="1" applyBorder="1" applyAlignment="1" applyProtection="1">
      <alignment wrapText="1"/>
      <protection hidden="1"/>
    </xf>
    <xf numFmtId="0" fontId="35" fillId="0" borderId="0" xfId="0" applyFont="1" applyFill="1" applyProtection="1">
      <protection hidden="1"/>
    </xf>
    <xf numFmtId="0" fontId="51" fillId="0" borderId="0" xfId="0" applyFont="1" applyProtection="1">
      <protection hidden="1"/>
    </xf>
    <xf numFmtId="0" fontId="27" fillId="17" borderId="6" xfId="0" applyFont="1" applyFill="1" applyBorder="1" applyAlignment="1" applyProtection="1">
      <alignment horizontal="center" vertical="top" wrapText="1"/>
      <protection hidden="1"/>
    </xf>
    <xf numFmtId="0" fontId="27" fillId="15" borderId="6" xfId="0" applyFont="1" applyFill="1" applyBorder="1" applyAlignment="1" applyProtection="1">
      <alignment horizontal="left" vertical="top" wrapText="1"/>
      <protection hidden="1"/>
    </xf>
    <xf numFmtId="0" fontId="22" fillId="4" borderId="37" xfId="0" applyFont="1" applyFill="1" applyBorder="1" applyAlignment="1" applyProtection="1">
      <alignment vertical="top" wrapText="1"/>
      <protection hidden="1"/>
    </xf>
    <xf numFmtId="0" fontId="22" fillId="4" borderId="38" xfId="0" applyFont="1" applyFill="1" applyBorder="1" applyAlignment="1" applyProtection="1">
      <alignment horizontal="left" vertical="top"/>
      <protection hidden="1"/>
    </xf>
    <xf numFmtId="0" fontId="22" fillId="4" borderId="39" xfId="0" applyFont="1" applyFill="1" applyBorder="1" applyAlignment="1" applyProtection="1">
      <alignment vertical="top" wrapText="1"/>
      <protection hidden="1"/>
    </xf>
    <xf numFmtId="0" fontId="22" fillId="4" borderId="40" xfId="0" applyFont="1" applyFill="1" applyBorder="1" applyAlignment="1" applyProtection="1">
      <alignment horizontal="left" vertical="top" wrapText="1"/>
      <protection hidden="1"/>
    </xf>
    <xf numFmtId="0" fontId="22" fillId="4" borderId="41" xfId="0" applyFont="1" applyFill="1" applyBorder="1" applyAlignment="1" applyProtection="1">
      <alignment vertical="top" wrapText="1"/>
      <protection hidden="1"/>
    </xf>
    <xf numFmtId="0" fontId="22" fillId="4" borderId="42" xfId="0" applyFont="1" applyFill="1" applyBorder="1" applyAlignment="1" applyProtection="1">
      <alignment vertical="top" wrapText="1"/>
      <protection hidden="1"/>
    </xf>
    <xf numFmtId="0" fontId="22" fillId="4" borderId="43" xfId="0" applyFont="1" applyFill="1" applyBorder="1" applyAlignment="1" applyProtection="1">
      <alignment vertical="top" wrapText="1"/>
      <protection hidden="1"/>
    </xf>
    <xf numFmtId="3" fontId="22" fillId="4" borderId="40" xfId="0" applyNumberFormat="1" applyFont="1" applyFill="1" applyBorder="1" applyAlignment="1" applyProtection="1">
      <alignment horizontal="left" vertical="top" wrapText="1"/>
      <protection hidden="1"/>
    </xf>
    <xf numFmtId="0" fontId="22" fillId="4" borderId="44" xfId="0" applyFont="1" applyFill="1" applyBorder="1" applyAlignment="1" applyProtection="1">
      <alignment vertical="top" wrapText="1"/>
      <protection hidden="1"/>
    </xf>
    <xf numFmtId="0" fontId="22" fillId="4" borderId="45" xfId="0" applyFont="1" applyFill="1" applyBorder="1" applyAlignment="1" applyProtection="1">
      <alignment horizontal="left" vertical="top" wrapText="1"/>
      <protection hidden="1"/>
    </xf>
    <xf numFmtId="0" fontId="22" fillId="4" borderId="40" xfId="0" applyFont="1" applyFill="1" applyBorder="1" applyAlignment="1" applyProtection="1">
      <alignment horizontal="left" vertical="top"/>
      <protection hidden="1"/>
    </xf>
    <xf numFmtId="0" fontId="22" fillId="9" borderId="40" xfId="0" applyNumberFormat="1" applyFont="1" applyFill="1" applyBorder="1" applyAlignment="1" applyProtection="1">
      <alignment horizontal="left" vertical="top"/>
      <protection hidden="1"/>
    </xf>
    <xf numFmtId="0" fontId="22" fillId="9" borderId="40" xfId="0" applyFont="1" applyFill="1" applyBorder="1" applyAlignment="1" applyProtection="1">
      <alignment horizontal="left" vertical="top" wrapText="1"/>
      <protection hidden="1"/>
    </xf>
    <xf numFmtId="0" fontId="22" fillId="4" borderId="29" xfId="0" applyFont="1" applyFill="1" applyBorder="1" applyAlignment="1" applyProtection="1">
      <alignment vertical="top" wrapText="1"/>
      <protection hidden="1"/>
    </xf>
    <xf numFmtId="0" fontId="22" fillId="4" borderId="31" xfId="0" applyFont="1" applyFill="1" applyBorder="1" applyAlignment="1" applyProtection="1">
      <alignment horizontal="left" vertical="top"/>
      <protection hidden="1"/>
    </xf>
    <xf numFmtId="0" fontId="0" fillId="4" borderId="0" xfId="0" applyFill="1" applyAlignment="1" applyProtection="1">
      <alignment horizontal="left"/>
      <protection hidden="1"/>
    </xf>
    <xf numFmtId="0" fontId="2" fillId="4" borderId="0" xfId="0" applyFont="1" applyFill="1" applyBorder="1" applyProtection="1">
      <protection hidden="1"/>
    </xf>
    <xf numFmtId="0" fontId="51" fillId="8" borderId="0" xfId="0" applyFont="1" applyFill="1" applyProtection="1">
      <protection hidden="1"/>
    </xf>
    <xf numFmtId="0" fontId="75" fillId="4" borderId="0" xfId="0" applyFont="1" applyFill="1" applyProtection="1">
      <protection hidden="1"/>
    </xf>
    <xf numFmtId="0" fontId="75" fillId="0" borderId="0" xfId="0" applyFont="1" applyProtection="1">
      <protection hidden="1"/>
    </xf>
    <xf numFmtId="0" fontId="76" fillId="4" borderId="0" xfId="0" applyFont="1" applyFill="1" applyProtection="1">
      <protection hidden="1"/>
    </xf>
    <xf numFmtId="10" fontId="35" fillId="7" borderId="32" xfId="3" applyNumberFormat="1" applyFont="1" applyFill="1" applyBorder="1" applyAlignment="1" applyProtection="1">
      <alignment horizontal="right" vertical="top"/>
      <protection hidden="1"/>
    </xf>
    <xf numFmtId="10" fontId="35" fillId="7" borderId="32" xfId="3" applyNumberFormat="1" applyFont="1" applyFill="1" applyBorder="1" applyAlignment="1" applyProtection="1">
      <alignment horizontal="right" vertical="top"/>
      <protection locked="0" hidden="1"/>
    </xf>
    <xf numFmtId="0" fontId="7" fillId="7" borderId="32" xfId="0" applyFont="1" applyFill="1" applyBorder="1" applyAlignment="1" applyProtection="1">
      <alignment horizontal="right" vertical="center" wrapText="1"/>
      <protection hidden="1"/>
    </xf>
    <xf numFmtId="167" fontId="35" fillId="7" borderId="32" xfId="0" applyNumberFormat="1" applyFont="1" applyFill="1" applyBorder="1" applyAlignment="1" applyProtection="1">
      <alignment horizontal="right" vertical="top"/>
      <protection hidden="1"/>
    </xf>
    <xf numFmtId="167" fontId="35" fillId="7" borderId="32" xfId="0" applyNumberFormat="1" applyFont="1" applyFill="1" applyBorder="1" applyAlignment="1" applyProtection="1">
      <alignment horizontal="right" vertical="top"/>
      <protection locked="0" hidden="1"/>
    </xf>
    <xf numFmtId="167" fontId="0" fillId="15" borderId="32" xfId="0" applyNumberFormat="1" applyFill="1" applyBorder="1" applyAlignment="1" applyProtection="1">
      <alignment horizontal="right" vertical="top"/>
      <protection hidden="1"/>
    </xf>
    <xf numFmtId="0" fontId="7" fillId="16" borderId="32" xfId="0" applyFont="1" applyFill="1" applyBorder="1" applyAlignment="1" applyProtection="1">
      <alignment horizontal="center"/>
      <protection hidden="1"/>
    </xf>
    <xf numFmtId="167" fontId="35" fillId="4" borderId="32" xfId="0" applyNumberFormat="1" applyFont="1" applyFill="1" applyBorder="1" applyAlignment="1" applyProtection="1">
      <alignment horizontal="right" vertical="top"/>
      <protection locked="0"/>
    </xf>
    <xf numFmtId="167" fontId="35" fillId="4" borderId="32" xfId="0" applyNumberFormat="1" applyFont="1" applyFill="1" applyBorder="1" applyAlignment="1" applyProtection="1">
      <alignment horizontal="right" vertical="top"/>
    </xf>
    <xf numFmtId="167" fontId="35" fillId="4" borderId="32" xfId="0" applyNumberFormat="1" applyFont="1" applyFill="1" applyBorder="1" applyProtection="1">
      <protection locked="0"/>
    </xf>
    <xf numFmtId="1" fontId="35" fillId="4" borderId="32" xfId="0" applyNumberFormat="1" applyFont="1" applyFill="1" applyBorder="1" applyAlignment="1" applyProtection="1">
      <protection locked="0"/>
    </xf>
    <xf numFmtId="1" fontId="35" fillId="4" borderId="33" xfId="0" applyNumberFormat="1" applyFont="1" applyFill="1" applyBorder="1" applyAlignment="1" applyProtection="1">
      <alignment horizontal="left"/>
      <protection locked="0"/>
    </xf>
    <xf numFmtId="167" fontId="0" fillId="4" borderId="32" xfId="0" applyNumberFormat="1" applyFill="1" applyBorder="1" applyAlignment="1" applyProtection="1">
      <alignment horizontal="right" vertical="top"/>
      <protection locked="0"/>
    </xf>
    <xf numFmtId="167" fontId="0" fillId="4" borderId="32" xfId="0" applyNumberFormat="1" applyFill="1" applyBorder="1" applyProtection="1">
      <protection locked="0"/>
    </xf>
    <xf numFmtId="1" fontId="0" fillId="4" borderId="32" xfId="0" applyNumberFormat="1" applyFill="1" applyBorder="1" applyAlignment="1" applyProtection="1">
      <protection locked="0"/>
    </xf>
    <xf numFmtId="1" fontId="0" fillId="4" borderId="33" xfId="0" applyNumberFormat="1" applyFill="1" applyBorder="1" applyAlignment="1" applyProtection="1">
      <protection locked="0"/>
    </xf>
    <xf numFmtId="0" fontId="69" fillId="14" borderId="33" xfId="0" applyFont="1" applyFill="1" applyBorder="1" applyAlignment="1" applyProtection="1">
      <alignment horizontal="center" wrapText="1"/>
      <protection locked="0"/>
    </xf>
    <xf numFmtId="0" fontId="69" fillId="14" borderId="35" xfId="0" applyFont="1" applyFill="1" applyBorder="1" applyAlignment="1" applyProtection="1">
      <alignment horizontal="center" wrapText="1"/>
      <protection locked="0"/>
    </xf>
    <xf numFmtId="0" fontId="69" fillId="14" borderId="34" xfId="0" applyFont="1" applyFill="1" applyBorder="1" applyAlignment="1" applyProtection="1">
      <alignment horizontal="center" wrapText="1"/>
      <protection locked="0"/>
    </xf>
    <xf numFmtId="0" fontId="69" fillId="14" borderId="52" xfId="0" applyFont="1" applyFill="1" applyBorder="1" applyProtection="1">
      <protection locked="0"/>
    </xf>
    <xf numFmtId="0" fontId="69" fillId="14" borderId="3" xfId="0" applyFont="1" applyFill="1" applyBorder="1" applyProtection="1">
      <protection locked="0"/>
    </xf>
    <xf numFmtId="0" fontId="69" fillId="14" borderId="50" xfId="0" applyFont="1" applyFill="1" applyBorder="1" applyProtection="1">
      <protection locked="0"/>
    </xf>
    <xf numFmtId="0" fontId="65" fillId="14" borderId="33" xfId="0" applyFont="1" applyFill="1" applyBorder="1" applyAlignment="1" applyProtection="1">
      <alignment horizontal="center" wrapText="1"/>
      <protection locked="0"/>
    </xf>
    <xf numFmtId="0" fontId="65" fillId="14" borderId="35" xfId="0" applyFont="1" applyFill="1" applyBorder="1" applyAlignment="1" applyProtection="1">
      <alignment horizontal="center" wrapText="1"/>
      <protection locked="0"/>
    </xf>
    <xf numFmtId="0" fontId="65" fillId="14" borderId="34" xfId="0" applyFont="1" applyFill="1" applyBorder="1" applyAlignment="1" applyProtection="1">
      <alignment horizontal="center" wrapText="1"/>
      <protection locked="0"/>
    </xf>
    <xf numFmtId="0" fontId="7" fillId="16" borderId="32" xfId="0" applyFont="1" applyFill="1" applyBorder="1" applyAlignment="1" applyProtection="1">
      <alignment horizontal="center" wrapText="1"/>
      <protection locked="0" hidden="1"/>
    </xf>
    <xf numFmtId="0" fontId="44" fillId="4" borderId="0" xfId="0" applyFont="1" applyFill="1" applyAlignment="1" applyProtection="1">
      <alignment horizontal="left" vertical="top" wrapText="1"/>
    </xf>
    <xf numFmtId="0" fontId="45" fillId="4" borderId="0" xfId="0" applyFont="1" applyFill="1" applyAlignment="1" applyProtection="1">
      <alignment horizontal="left" vertical="top" wrapText="1"/>
    </xf>
    <xf numFmtId="0" fontId="27" fillId="4" borderId="0" xfId="0" applyFont="1" applyFill="1" applyAlignment="1" applyProtection="1">
      <alignment horizontal="left" vertical="top" wrapText="1"/>
    </xf>
    <xf numFmtId="0" fontId="43" fillId="4" borderId="0" xfId="0" applyFont="1" applyFill="1" applyAlignment="1" applyProtection="1">
      <alignment horizontal="center"/>
    </xf>
    <xf numFmtId="0" fontId="70" fillId="4" borderId="0" xfId="0" applyFont="1" applyFill="1" applyAlignment="1" applyProtection="1">
      <alignment horizontal="justify" vertical="top" wrapText="1"/>
    </xf>
    <xf numFmtId="0" fontId="71" fillId="4" borderId="0" xfId="0" applyFont="1" applyFill="1" applyAlignment="1">
      <alignment vertical="top" wrapText="1"/>
    </xf>
    <xf numFmtId="0" fontId="45" fillId="4" borderId="0" xfId="0" applyFont="1" applyFill="1" applyAlignment="1">
      <alignment wrapText="1"/>
    </xf>
    <xf numFmtId="0" fontId="46" fillId="4" borderId="0" xfId="0" applyFont="1" applyFill="1" applyAlignment="1" applyProtection="1">
      <alignment vertical="top" wrapText="1"/>
    </xf>
    <xf numFmtId="0" fontId="38" fillId="0" borderId="0" xfId="4" applyFont="1" applyAlignment="1" applyProtection="1"/>
    <xf numFmtId="0" fontId="46" fillId="4" borderId="0" xfId="0" applyFont="1" applyFill="1" applyAlignment="1" applyProtection="1">
      <alignment horizontal="left" vertical="top" wrapText="1"/>
    </xf>
    <xf numFmtId="0" fontId="12" fillId="3" borderId="7" xfId="0" applyFont="1" applyFill="1" applyBorder="1" applyAlignment="1" applyProtection="1">
      <alignment horizontal="center"/>
      <protection hidden="1"/>
    </xf>
    <xf numFmtId="0" fontId="12" fillId="3" borderId="8" xfId="0" applyFont="1" applyFill="1" applyBorder="1" applyAlignment="1" applyProtection="1">
      <alignment horizontal="center"/>
      <protection hidden="1"/>
    </xf>
    <xf numFmtId="44" fontId="13" fillId="3" borderId="9" xfId="2" applyNumberFormat="1" applyFont="1" applyFill="1" applyBorder="1" applyAlignment="1" applyProtection="1">
      <alignment horizontal="center"/>
      <protection hidden="1"/>
    </xf>
    <xf numFmtId="44" fontId="13" fillId="3" borderId="10" xfId="2" applyNumberFormat="1" applyFont="1" applyFill="1" applyBorder="1" applyAlignment="1" applyProtection="1">
      <alignment horizontal="center"/>
      <protection hidden="1"/>
    </xf>
    <xf numFmtId="44" fontId="13" fillId="3" borderId="7" xfId="2" applyNumberFormat="1" applyFont="1" applyFill="1" applyBorder="1" applyAlignment="1" applyProtection="1">
      <alignment horizontal="center"/>
      <protection hidden="1"/>
    </xf>
    <xf numFmtId="44" fontId="13" fillId="3" borderId="11" xfId="2" applyNumberFormat="1" applyFont="1" applyFill="1" applyBorder="1" applyAlignment="1" applyProtection="1">
      <alignment horizontal="center"/>
      <protection hidden="1"/>
    </xf>
    <xf numFmtId="44" fontId="13" fillId="3" borderId="12" xfId="2" applyNumberFormat="1" applyFont="1" applyFill="1" applyBorder="1" applyAlignment="1" applyProtection="1">
      <alignment horizontal="center"/>
      <protection hidden="1"/>
    </xf>
    <xf numFmtId="0" fontId="3" fillId="2" borderId="1" xfId="4" applyFill="1" applyBorder="1" applyAlignment="1" applyProtection="1">
      <alignment horizontal="center" vertical="center" wrapText="1"/>
      <protection locked="0" hidden="1"/>
    </xf>
    <xf numFmtId="0" fontId="3" fillId="2" borderId="2" xfId="4" applyFill="1" applyBorder="1" applyAlignment="1" applyProtection="1">
      <alignment horizontal="center" vertical="center" wrapText="1"/>
      <protection locked="0" hidden="1"/>
    </xf>
    <xf numFmtId="0" fontId="3" fillId="2" borderId="4" xfId="4" applyFill="1" applyBorder="1" applyAlignment="1" applyProtection="1">
      <alignment horizontal="center" vertical="center" wrapText="1"/>
      <protection locked="0" hidden="1"/>
    </xf>
    <xf numFmtId="0" fontId="53" fillId="0" borderId="0" xfId="0" applyFont="1" applyFill="1" applyAlignment="1" applyProtection="1">
      <alignment horizontal="left"/>
      <protection hidden="1"/>
    </xf>
    <xf numFmtId="49" fontId="7" fillId="0" borderId="3" xfId="0" applyNumberFormat="1" applyFont="1" applyFill="1" applyBorder="1" applyAlignment="1" applyProtection="1">
      <alignment horizontal="left"/>
      <protection locked="0" hidden="1"/>
    </xf>
    <xf numFmtId="0" fontId="9" fillId="4" borderId="0" xfId="4" applyFont="1" applyFill="1" applyBorder="1" applyAlignment="1" applyProtection="1">
      <alignment horizontal="left" vertical="center" wrapText="1"/>
      <protection locked="0" hidden="1"/>
    </xf>
    <xf numFmtId="0" fontId="16" fillId="2" borderId="13" xfId="0" applyFont="1" applyFill="1" applyBorder="1" applyAlignment="1" applyProtection="1">
      <alignment horizontal="center"/>
      <protection hidden="1"/>
    </xf>
    <xf numFmtId="0" fontId="16" fillId="2" borderId="14" xfId="0" applyFont="1" applyFill="1" applyBorder="1" applyAlignment="1" applyProtection="1">
      <alignment horizontal="center"/>
      <protection hidden="1"/>
    </xf>
    <xf numFmtId="0" fontId="16" fillId="2" borderId="15" xfId="0" applyFont="1" applyFill="1" applyBorder="1" applyAlignment="1" applyProtection="1">
      <alignment horizontal="center"/>
      <protection hidden="1"/>
    </xf>
    <xf numFmtId="0" fontId="16" fillId="2" borderId="16" xfId="0" applyFont="1" applyFill="1" applyBorder="1" applyAlignment="1" applyProtection="1">
      <alignment horizontal="center"/>
      <protection hidden="1"/>
    </xf>
    <xf numFmtId="0" fontId="16" fillId="2" borderId="18" xfId="0" applyFont="1" applyFill="1" applyBorder="1" applyAlignment="1" applyProtection="1">
      <alignment horizontal="center"/>
      <protection hidden="1"/>
    </xf>
    <xf numFmtId="164" fontId="19" fillId="0" borderId="0" xfId="0" applyNumberFormat="1" applyFont="1" applyFill="1" applyBorder="1" applyAlignment="1" applyProtection="1">
      <alignment horizontal="center"/>
      <protection hidden="1"/>
    </xf>
    <xf numFmtId="10" fontId="19" fillId="0" borderId="5" xfId="0" applyNumberFormat="1" applyFont="1" applyFill="1" applyBorder="1" applyAlignment="1" applyProtection="1">
      <alignment horizontal="center"/>
      <protection locked="0" hidden="1"/>
    </xf>
    <xf numFmtId="10" fontId="19" fillId="0" borderId="0" xfId="0" applyNumberFormat="1" applyFont="1" applyFill="1" applyBorder="1" applyAlignment="1" applyProtection="1">
      <alignment horizontal="center"/>
      <protection locked="0" hidden="1"/>
    </xf>
    <xf numFmtId="10" fontId="19" fillId="0" borderId="9" xfId="0" applyNumberFormat="1" applyFont="1" applyFill="1" applyBorder="1" applyAlignment="1" applyProtection="1">
      <alignment horizontal="center"/>
      <protection locked="0" hidden="1"/>
    </xf>
    <xf numFmtId="10" fontId="19" fillId="0" borderId="10" xfId="0" applyNumberFormat="1" applyFont="1" applyFill="1" applyBorder="1" applyAlignment="1" applyProtection="1">
      <alignment horizontal="center"/>
      <protection locked="0" hidden="1"/>
    </xf>
    <xf numFmtId="164" fontId="19" fillId="0" borderId="10" xfId="0" applyNumberFormat="1" applyFont="1" applyFill="1" applyBorder="1" applyAlignment="1" applyProtection="1">
      <alignment horizontal="center"/>
      <protection hidden="1"/>
    </xf>
    <xf numFmtId="10" fontId="19" fillId="0" borderId="16" xfId="0" applyNumberFormat="1" applyFont="1" applyFill="1" applyBorder="1" applyAlignment="1" applyProtection="1">
      <alignment horizontal="center"/>
      <protection locked="0" hidden="1"/>
    </xf>
    <xf numFmtId="10" fontId="19" fillId="0" borderId="18" xfId="0" applyNumberFormat="1" applyFont="1" applyFill="1" applyBorder="1" applyAlignment="1" applyProtection="1">
      <alignment horizontal="center"/>
      <protection locked="0" hidden="1"/>
    </xf>
    <xf numFmtId="0" fontId="16" fillId="5" borderId="11" xfId="0" applyFont="1" applyFill="1" applyBorder="1" applyAlignment="1" applyProtection="1">
      <alignment horizontal="center"/>
      <protection hidden="1"/>
    </xf>
    <xf numFmtId="0" fontId="16" fillId="5" borderId="20" xfId="0" applyFont="1" applyFill="1" applyBorder="1" applyAlignment="1" applyProtection="1">
      <alignment horizontal="center"/>
      <protection hidden="1"/>
    </xf>
    <xf numFmtId="164" fontId="19" fillId="0" borderId="18" xfId="0" applyNumberFormat="1" applyFont="1" applyFill="1" applyBorder="1" applyAlignment="1" applyProtection="1">
      <alignment horizontal="center"/>
      <protection hidden="1"/>
    </xf>
    <xf numFmtId="0" fontId="16" fillId="2" borderId="25" xfId="0" applyFont="1" applyFill="1" applyBorder="1" applyAlignment="1" applyProtection="1">
      <alignment horizontal="center"/>
      <protection hidden="1"/>
    </xf>
    <xf numFmtId="0" fontId="16" fillId="2" borderId="26" xfId="0" applyFont="1" applyFill="1" applyBorder="1" applyAlignment="1" applyProtection="1">
      <alignment horizontal="center"/>
      <protection hidden="1"/>
    </xf>
    <xf numFmtId="0" fontId="16" fillId="2" borderId="27" xfId="0" applyFont="1" applyFill="1" applyBorder="1" applyAlignment="1" applyProtection="1">
      <alignment horizontal="center"/>
      <protection hidden="1"/>
    </xf>
    <xf numFmtId="0" fontId="16" fillId="2" borderId="28" xfId="0" applyFont="1" applyFill="1" applyBorder="1" applyAlignment="1" applyProtection="1">
      <alignment horizontal="center"/>
      <protection hidden="1"/>
    </xf>
    <xf numFmtId="0" fontId="16" fillId="5" borderId="18" xfId="0" applyFont="1" applyFill="1" applyBorder="1" applyAlignment="1" applyProtection="1">
      <alignment horizontal="center"/>
      <protection hidden="1"/>
    </xf>
    <xf numFmtId="0" fontId="16" fillId="5" borderId="24" xfId="0" applyFont="1" applyFill="1" applyBorder="1" applyAlignment="1" applyProtection="1">
      <alignment horizontal="center"/>
      <protection hidden="1"/>
    </xf>
    <xf numFmtId="0" fontId="16" fillId="2" borderId="30" xfId="0" applyFont="1" applyFill="1" applyBorder="1" applyAlignment="1" applyProtection="1">
      <alignment horizontal="center"/>
      <protection hidden="1"/>
    </xf>
    <xf numFmtId="0" fontId="53" fillId="16" borderId="0" xfId="0" applyFont="1" applyFill="1" applyAlignment="1" applyProtection="1">
      <alignment horizontal="left"/>
      <protection hidden="1"/>
    </xf>
    <xf numFmtId="49" fontId="7" fillId="16" borderId="3" xfId="0" applyNumberFormat="1" applyFont="1" applyFill="1" applyBorder="1" applyAlignment="1" applyProtection="1">
      <alignment horizontal="left"/>
      <protection hidden="1"/>
    </xf>
    <xf numFmtId="0" fontId="7" fillId="16" borderId="3" xfId="0" applyNumberFormat="1" applyFont="1" applyFill="1" applyBorder="1" applyAlignment="1" applyProtection="1">
      <alignment horizontal="left"/>
      <protection hidden="1"/>
    </xf>
    <xf numFmtId="0" fontId="65" fillId="14" borderId="52" xfId="0" applyFont="1" applyFill="1" applyBorder="1" applyAlignment="1" applyProtection="1">
      <alignment horizontal="center" wrapText="1"/>
      <protection locked="0"/>
    </xf>
    <xf numFmtId="0" fontId="65" fillId="14" borderId="3" xfId="0" applyFont="1" applyFill="1" applyBorder="1" applyAlignment="1" applyProtection="1">
      <alignment horizontal="center" wrapText="1"/>
      <protection locked="0"/>
    </xf>
    <xf numFmtId="0" fontId="65" fillId="14" borderId="50" xfId="0" applyFont="1" applyFill="1" applyBorder="1" applyAlignment="1" applyProtection="1">
      <alignment horizontal="center" wrapText="1"/>
      <protection locked="0"/>
    </xf>
    <xf numFmtId="0" fontId="65" fillId="14" borderId="33" xfId="0" applyFont="1" applyFill="1" applyBorder="1" applyAlignment="1" applyProtection="1">
      <alignment horizontal="center" wrapText="1"/>
      <protection locked="0"/>
    </xf>
    <xf numFmtId="0" fontId="65" fillId="14" borderId="35" xfId="0" applyFont="1" applyFill="1" applyBorder="1" applyAlignment="1" applyProtection="1">
      <alignment horizontal="center" wrapText="1"/>
      <protection locked="0"/>
    </xf>
    <xf numFmtId="0" fontId="65" fillId="14" borderId="34" xfId="0" applyFont="1" applyFill="1" applyBorder="1" applyAlignment="1" applyProtection="1">
      <alignment horizontal="center" wrapText="1"/>
      <protection locked="0"/>
    </xf>
    <xf numFmtId="0" fontId="64" fillId="14" borderId="52" xfId="0" applyFont="1" applyFill="1" applyBorder="1" applyAlignment="1" applyProtection="1">
      <alignment horizontal="center" wrapText="1"/>
      <protection hidden="1"/>
    </xf>
    <xf numFmtId="0" fontId="64" fillId="14" borderId="3" xfId="0" applyFont="1" applyFill="1" applyBorder="1" applyAlignment="1" applyProtection="1">
      <alignment horizontal="center" wrapText="1"/>
      <protection hidden="1"/>
    </xf>
    <xf numFmtId="0" fontId="66" fillId="14" borderId="33" xfId="0" applyFont="1" applyFill="1" applyBorder="1" applyAlignment="1" applyProtection="1">
      <alignment horizontal="center" wrapText="1"/>
      <protection locked="0"/>
    </xf>
    <xf numFmtId="0" fontId="66" fillId="14" borderId="35" xfId="0" applyFont="1" applyFill="1" applyBorder="1" applyAlignment="1" applyProtection="1">
      <alignment horizontal="center" wrapText="1"/>
      <protection locked="0"/>
    </xf>
    <xf numFmtId="0" fontId="66" fillId="14" borderId="34" xfId="0" applyFont="1" applyFill="1" applyBorder="1" applyAlignment="1" applyProtection="1">
      <alignment horizontal="center" wrapText="1"/>
      <protection locked="0"/>
    </xf>
    <xf numFmtId="165" fontId="35" fillId="6" borderId="33" xfId="0" applyNumberFormat="1" applyFont="1" applyFill="1" applyBorder="1" applyAlignment="1" applyProtection="1">
      <alignment horizontal="center" vertical="top"/>
      <protection locked="0"/>
    </xf>
    <xf numFmtId="165" fontId="35" fillId="6" borderId="34" xfId="0" applyNumberFormat="1" applyFont="1" applyFill="1" applyBorder="1" applyAlignment="1" applyProtection="1">
      <alignment horizontal="center" vertical="top"/>
      <protection locked="0"/>
    </xf>
    <xf numFmtId="0" fontId="7" fillId="4" borderId="0" xfId="0" applyFont="1" applyFill="1" applyBorder="1" applyAlignment="1" applyProtection="1">
      <alignment horizontal="center" vertical="top" wrapText="1"/>
      <protection hidden="1"/>
    </xf>
    <xf numFmtId="0" fontId="35" fillId="4" borderId="0" xfId="0" applyFont="1" applyFill="1" applyAlignment="1" applyProtection="1">
      <alignment horizontal="left"/>
      <protection hidden="1"/>
    </xf>
    <xf numFmtId="0" fontId="35" fillId="4" borderId="0" xfId="0" applyFont="1" applyFill="1" applyBorder="1" applyAlignment="1" applyProtection="1">
      <alignment horizontal="center"/>
      <protection hidden="1"/>
    </xf>
    <xf numFmtId="0" fontId="7" fillId="4" borderId="3" xfId="0" applyFont="1" applyFill="1" applyBorder="1" applyAlignment="1" applyProtection="1">
      <alignment horizontal="left"/>
      <protection hidden="1"/>
    </xf>
    <xf numFmtId="165" fontId="35" fillId="4" borderId="33" xfId="0" applyNumberFormat="1" applyFont="1" applyFill="1" applyBorder="1" applyAlignment="1" applyProtection="1">
      <alignment horizontal="center"/>
      <protection locked="0"/>
    </xf>
    <xf numFmtId="165" fontId="35" fillId="4" borderId="34" xfId="0" applyNumberFormat="1" applyFont="1" applyFill="1" applyBorder="1" applyAlignment="1" applyProtection="1">
      <alignment horizontal="center"/>
      <protection locked="0"/>
    </xf>
    <xf numFmtId="49" fontId="35" fillId="4" borderId="33" xfId="0" applyNumberFormat="1" applyFont="1" applyFill="1" applyBorder="1" applyAlignment="1" applyProtection="1">
      <alignment horizontal="left"/>
      <protection hidden="1"/>
    </xf>
    <xf numFmtId="0" fontId="35" fillId="4" borderId="35" xfId="0" applyNumberFormat="1" applyFont="1" applyFill="1" applyBorder="1" applyAlignment="1" applyProtection="1">
      <alignment horizontal="left"/>
      <protection hidden="1"/>
    </xf>
    <xf numFmtId="0" fontId="35" fillId="4" borderId="34" xfId="0" applyNumberFormat="1" applyFont="1" applyFill="1" applyBorder="1" applyAlignment="1" applyProtection="1">
      <alignment horizontal="left"/>
      <protection hidden="1"/>
    </xf>
    <xf numFmtId="0" fontId="35" fillId="4" borderId="36" xfId="0" applyFont="1" applyFill="1" applyBorder="1" applyAlignment="1" applyProtection="1">
      <alignment horizontal="center" vertical="top"/>
      <protection hidden="1"/>
    </xf>
    <xf numFmtId="0" fontId="35" fillId="4" borderId="35" xfId="0" applyFont="1" applyFill="1" applyBorder="1" applyAlignment="1" applyProtection="1">
      <alignment horizontal="center" vertical="top"/>
      <protection hidden="1"/>
    </xf>
    <xf numFmtId="0" fontId="69" fillId="14" borderId="33" xfId="0" applyFont="1" applyFill="1" applyBorder="1" applyAlignment="1" applyProtection="1">
      <alignment horizontal="center" wrapText="1"/>
      <protection locked="0"/>
    </xf>
    <xf numFmtId="0" fontId="69" fillId="14" borderId="35" xfId="0" applyFont="1" applyFill="1" applyBorder="1" applyAlignment="1" applyProtection="1">
      <alignment horizontal="center" wrapText="1"/>
      <protection locked="0"/>
    </xf>
    <xf numFmtId="0" fontId="69" fillId="14" borderId="34" xfId="0" applyFont="1" applyFill="1" applyBorder="1" applyAlignment="1" applyProtection="1">
      <alignment horizontal="center" wrapText="1"/>
      <protection locked="0"/>
    </xf>
    <xf numFmtId="0" fontId="69" fillId="14" borderId="52" xfId="0" applyFont="1" applyFill="1" applyBorder="1" applyAlignment="1" applyProtection="1">
      <alignment horizontal="center" wrapText="1"/>
      <protection locked="0"/>
    </xf>
    <xf numFmtId="0" fontId="69" fillId="14" borderId="3" xfId="0" applyFont="1" applyFill="1" applyBorder="1" applyAlignment="1" applyProtection="1">
      <alignment horizontal="center" wrapText="1"/>
      <protection locked="0"/>
    </xf>
    <xf numFmtId="0" fontId="69" fillId="14" borderId="50" xfId="0" applyFont="1" applyFill="1" applyBorder="1" applyAlignment="1" applyProtection="1">
      <alignment horizontal="center" wrapText="1"/>
      <protection locked="0"/>
    </xf>
    <xf numFmtId="0" fontId="68" fillId="14" borderId="52" xfId="0" applyFont="1" applyFill="1" applyBorder="1" applyAlignment="1" applyProtection="1">
      <alignment horizontal="center"/>
      <protection hidden="1"/>
    </xf>
    <xf numFmtId="0" fontId="67" fillId="14" borderId="3" xfId="0" applyFont="1" applyFill="1" applyBorder="1" applyAlignment="1" applyProtection="1">
      <alignment horizontal="center"/>
      <protection hidden="1"/>
    </xf>
    <xf numFmtId="165" fontId="0" fillId="6" borderId="33" xfId="0" applyNumberFormat="1" applyFill="1" applyBorder="1" applyAlignment="1" applyProtection="1">
      <alignment horizontal="center" vertical="top"/>
      <protection locked="0"/>
    </xf>
    <xf numFmtId="165" fontId="0" fillId="6" borderId="34" xfId="0" applyNumberFormat="1" applyFill="1" applyBorder="1" applyAlignment="1" applyProtection="1">
      <alignment horizontal="center" vertical="top"/>
      <protection locked="0"/>
    </xf>
    <xf numFmtId="0" fontId="0" fillId="4" borderId="0" xfId="0" applyFill="1" applyAlignment="1" applyProtection="1">
      <alignment horizontal="left"/>
      <protection hidden="1"/>
    </xf>
    <xf numFmtId="0" fontId="0" fillId="4" borderId="0" xfId="0" applyFill="1" applyBorder="1" applyAlignment="1" applyProtection="1">
      <alignment horizontal="center"/>
      <protection hidden="1"/>
    </xf>
    <xf numFmtId="165" fontId="0" fillId="4" borderId="33" xfId="0" applyNumberFormat="1" applyFill="1" applyBorder="1" applyAlignment="1" applyProtection="1">
      <alignment horizontal="center"/>
      <protection locked="0"/>
    </xf>
    <xf numFmtId="165" fontId="0" fillId="4" borderId="34" xfId="0" applyNumberFormat="1" applyFill="1" applyBorder="1" applyAlignment="1" applyProtection="1">
      <alignment horizontal="center"/>
      <protection locked="0"/>
    </xf>
    <xf numFmtId="49" fontId="0" fillId="4" borderId="33" xfId="0" applyNumberFormat="1" applyFill="1" applyBorder="1" applyAlignment="1" applyProtection="1">
      <alignment horizontal="left"/>
      <protection hidden="1"/>
    </xf>
    <xf numFmtId="0" fontId="0" fillId="4" borderId="35" xfId="0" applyNumberFormat="1" applyFill="1" applyBorder="1" applyAlignment="1" applyProtection="1">
      <alignment horizontal="left"/>
      <protection hidden="1"/>
    </xf>
    <xf numFmtId="0" fontId="0" fillId="4" borderId="34" xfId="0" applyNumberFormat="1" applyFill="1" applyBorder="1" applyAlignment="1" applyProtection="1">
      <alignment horizontal="left"/>
      <protection hidden="1"/>
    </xf>
    <xf numFmtId="49" fontId="0" fillId="4" borderId="35" xfId="0" applyNumberFormat="1" applyFill="1" applyBorder="1" applyAlignment="1" applyProtection="1">
      <alignment horizontal="left"/>
      <protection hidden="1"/>
    </xf>
    <xf numFmtId="49" fontId="0" fillId="4" borderId="34" xfId="0" applyNumberFormat="1" applyFill="1" applyBorder="1" applyAlignment="1" applyProtection="1">
      <alignment horizontal="left"/>
      <protection hidden="1"/>
    </xf>
    <xf numFmtId="0" fontId="0" fillId="4" borderId="36" xfId="0" applyFill="1" applyBorder="1" applyAlignment="1" applyProtection="1">
      <alignment horizontal="center" vertical="top"/>
      <protection hidden="1"/>
    </xf>
    <xf numFmtId="0" fontId="0" fillId="4" borderId="35" xfId="0" applyFill="1" applyBorder="1" applyAlignment="1" applyProtection="1">
      <alignment horizontal="center" vertical="top"/>
      <protection hidden="1"/>
    </xf>
    <xf numFmtId="0" fontId="68" fillId="14" borderId="48" xfId="0" applyFont="1" applyFill="1" applyBorder="1" applyAlignment="1" applyProtection="1">
      <alignment horizontal="center" wrapText="1"/>
      <protection hidden="1"/>
    </xf>
    <xf numFmtId="0" fontId="68" fillId="14" borderId="0" xfId="0" applyFont="1" applyFill="1" applyAlignment="1" applyProtection="1">
      <alignment horizontal="center" wrapText="1"/>
      <protection hidden="1"/>
    </xf>
    <xf numFmtId="0" fontId="68" fillId="14" borderId="52" xfId="0" applyFont="1" applyFill="1" applyBorder="1" applyAlignment="1" applyProtection="1">
      <alignment horizontal="center" wrapText="1"/>
      <protection hidden="1"/>
    </xf>
    <xf numFmtId="0" fontId="68" fillId="14" borderId="3" xfId="0" applyFont="1" applyFill="1" applyBorder="1" applyAlignment="1" applyProtection="1">
      <alignment horizontal="center" wrapText="1"/>
      <protection hidden="1"/>
    </xf>
    <xf numFmtId="0" fontId="35" fillId="4" borderId="0" xfId="0" applyFont="1" applyFill="1" applyBorder="1" applyAlignment="1" applyProtection="1">
      <alignment horizontal="center" vertical="top"/>
      <protection hidden="1"/>
    </xf>
    <xf numFmtId="0" fontId="35" fillId="4" borderId="3" xfId="0" applyFont="1" applyFill="1" applyBorder="1" applyAlignment="1" applyProtection="1">
      <alignment horizontal="center" vertical="top"/>
      <protection hidden="1"/>
    </xf>
    <xf numFmtId="1" fontId="35" fillId="6" borderId="33" xfId="0" applyNumberFormat="1" applyFont="1" applyFill="1" applyBorder="1" applyAlignment="1" applyProtection="1">
      <alignment horizontal="left" vertical="top"/>
      <protection locked="0"/>
    </xf>
    <xf numFmtId="0" fontId="35" fillId="6" borderId="35" xfId="0" applyFont="1" applyFill="1" applyBorder="1" applyAlignment="1" applyProtection="1">
      <alignment horizontal="left" vertical="top"/>
      <protection locked="0"/>
    </xf>
    <xf numFmtId="0" fontId="35" fillId="6" borderId="34" xfId="0" applyFont="1" applyFill="1" applyBorder="1" applyAlignment="1" applyProtection="1">
      <alignment horizontal="left" vertical="top"/>
      <protection locked="0"/>
    </xf>
    <xf numFmtId="0" fontId="35" fillId="4" borderId="33" xfId="0" applyNumberFormat="1" applyFont="1" applyFill="1" applyBorder="1" applyAlignment="1" applyProtection="1">
      <alignment horizontal="left"/>
      <protection locked="0"/>
    </xf>
    <xf numFmtId="0" fontId="35" fillId="4" borderId="35" xfId="0" applyNumberFormat="1" applyFont="1" applyFill="1" applyBorder="1" applyAlignment="1" applyProtection="1">
      <alignment horizontal="left"/>
      <protection locked="0"/>
    </xf>
    <xf numFmtId="0" fontId="35" fillId="4" borderId="34" xfId="0" applyNumberFormat="1" applyFont="1" applyFill="1" applyBorder="1" applyAlignment="1" applyProtection="1">
      <alignment horizontal="left"/>
      <protection locked="0"/>
    </xf>
    <xf numFmtId="0" fontId="0" fillId="4" borderId="7" xfId="0" applyFill="1" applyBorder="1" applyAlignment="1" applyProtection="1">
      <alignment vertical="top" wrapText="1"/>
      <protection hidden="1"/>
    </xf>
    <xf numFmtId="0" fontId="0" fillId="4" borderId="11" xfId="0" applyFill="1" applyBorder="1" applyAlignment="1" applyProtection="1">
      <alignment vertical="top" wrapText="1"/>
      <protection hidden="1"/>
    </xf>
    <xf numFmtId="0" fontId="0" fillId="4" borderId="8" xfId="0" applyFill="1" applyBorder="1" applyAlignment="1" applyProtection="1">
      <alignment vertical="top" wrapText="1"/>
      <protection hidden="1"/>
    </xf>
    <xf numFmtId="0" fontId="36" fillId="15" borderId="7" xfId="0" applyFont="1" applyFill="1" applyBorder="1" applyAlignment="1" applyProtection="1">
      <alignment horizontal="center"/>
      <protection hidden="1"/>
    </xf>
    <xf numFmtId="0" fontId="36" fillId="15" borderId="11" xfId="0" applyFont="1" applyFill="1" applyBorder="1" applyAlignment="1" applyProtection="1">
      <alignment horizontal="center"/>
      <protection hidden="1"/>
    </xf>
    <xf numFmtId="0" fontId="36" fillId="15" borderId="8" xfId="0" applyFont="1" applyFill="1" applyBorder="1" applyAlignment="1" applyProtection="1">
      <alignment horizontal="center"/>
      <protection hidden="1"/>
    </xf>
    <xf numFmtId="0" fontId="51" fillId="4" borderId="7" xfId="0" applyFont="1" applyFill="1" applyBorder="1" applyAlignment="1" applyProtection="1">
      <alignment vertical="top" wrapText="1"/>
      <protection hidden="1"/>
    </xf>
    <xf numFmtId="0" fontId="35" fillId="4" borderId="7" xfId="0" applyFont="1" applyFill="1" applyBorder="1" applyAlignment="1" applyProtection="1">
      <alignment vertical="top" wrapText="1"/>
      <protection hidden="1"/>
    </xf>
    <xf numFmtId="0" fontId="35" fillId="4" borderId="11" xfId="0" applyFont="1" applyFill="1" applyBorder="1" applyAlignment="1" applyProtection="1">
      <alignment vertical="top" wrapText="1"/>
      <protection hidden="1"/>
    </xf>
    <xf numFmtId="0" fontId="35" fillId="4" borderId="8" xfId="0" applyFont="1" applyFill="1" applyBorder="1" applyAlignment="1" applyProtection="1">
      <alignment vertical="top" wrapText="1"/>
      <protection hidden="1"/>
    </xf>
    <xf numFmtId="0" fontId="0" fillId="4" borderId="11" xfId="0" applyFill="1" applyBorder="1" applyAlignment="1" applyProtection="1">
      <alignment vertical="top"/>
      <protection hidden="1"/>
    </xf>
    <xf numFmtId="0" fontId="0" fillId="4" borderId="8" xfId="0" applyFill="1" applyBorder="1" applyAlignment="1" applyProtection="1">
      <alignment vertical="top"/>
      <protection hidden="1"/>
    </xf>
    <xf numFmtId="0" fontId="0" fillId="4" borderId="7" xfId="0" applyFont="1" applyFill="1" applyBorder="1" applyAlignment="1" applyProtection="1">
      <alignment vertical="top" wrapText="1"/>
      <protection hidden="1"/>
    </xf>
    <xf numFmtId="0" fontId="0" fillId="4" borderId="11" xfId="0" applyFont="1" applyFill="1" applyBorder="1" applyAlignment="1" applyProtection="1">
      <alignment vertical="top"/>
      <protection hidden="1"/>
    </xf>
    <xf numFmtId="0" fontId="0" fillId="4" borderId="8" xfId="0" applyFont="1" applyFill="1" applyBorder="1" applyAlignment="1" applyProtection="1">
      <alignment vertical="top"/>
      <protection hidden="1"/>
    </xf>
    <xf numFmtId="0" fontId="35" fillId="4" borderId="7" xfId="0" applyFont="1" applyFill="1" applyBorder="1" applyAlignment="1" applyProtection="1">
      <alignment horizontal="left" vertical="top" wrapText="1"/>
      <protection hidden="1"/>
    </xf>
    <xf numFmtId="0" fontId="35" fillId="4" borderId="11" xfId="0" applyFont="1" applyFill="1" applyBorder="1" applyAlignment="1" applyProtection="1">
      <alignment horizontal="left" vertical="top" wrapText="1"/>
      <protection hidden="1"/>
    </xf>
    <xf numFmtId="0" fontId="35" fillId="4" borderId="8" xfId="0" applyFont="1" applyFill="1" applyBorder="1" applyAlignment="1" applyProtection="1">
      <alignment horizontal="left" vertical="top" wrapText="1"/>
      <protection hidden="1"/>
    </xf>
    <xf numFmtId="164" fontId="19" fillId="0" borderId="19" xfId="0" applyNumberFormat="1" applyFont="1" applyFill="1" applyBorder="1" applyAlignment="1" applyProtection="1">
      <alignment horizontal="right"/>
    </xf>
    <xf numFmtId="164" fontId="19" fillId="0" borderId="19" xfId="0" applyNumberFormat="1" applyFont="1" applyFill="1" applyBorder="1" applyAlignment="1" applyProtection="1"/>
    <xf numFmtId="164" fontId="19" fillId="0" borderId="19" xfId="2" applyNumberFormat="1" applyFont="1" applyFill="1" applyBorder="1" applyAlignment="1" applyProtection="1">
      <alignment wrapText="1"/>
    </xf>
    <xf numFmtId="164" fontId="19" fillId="0" borderId="12" xfId="0" applyNumberFormat="1" applyFont="1" applyFill="1" applyBorder="1" applyAlignment="1" applyProtection="1">
      <alignment horizontal="right"/>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Style="combo" dx="22" fmlaLink="$F$6" fmlaRange="$G$5:$G$7" noThreeD="1" sel="3" val="0"/>
</file>

<file path=xl/ctrlProps/ctrlProp2.xml><?xml version="1.0" encoding="utf-8"?>
<formControlPr xmlns="http://schemas.microsoft.com/office/spreadsheetml/2009/9/main" objectType="Drop" dropStyle="combo" dx="22" fmlaLink="$F$6" fmlaRange="$G$5:$G$7" noThreeD="1" sel="3" val="0"/>
</file>

<file path=xl/drawings/_rels/drawing1.xml.rels><?xml version="1.0" encoding="UTF-8" standalone="yes"?>
<Relationships xmlns="http://schemas.openxmlformats.org/package/2006/relationships"><Relationship Id="rId1" Type="http://schemas.openxmlformats.org/officeDocument/2006/relationships/hyperlink" Target="https://hr.umb.edu/hr-direct" TargetMode="External"/></Relationships>
</file>

<file path=xl/drawings/_rels/drawing4.xml.rels><?xml version="1.0" encoding="UTF-8" standalone="yes"?>
<Relationships xmlns="http://schemas.openxmlformats.org/package/2006/relationships"><Relationship Id="rId8" Type="http://schemas.openxmlformats.org/officeDocument/2006/relationships/hyperlink" Target="https://www.umb.edu/bursar/tuition_and_fees" TargetMode="External"/><Relationship Id="rId13" Type="http://schemas.openxmlformats.org/officeDocument/2006/relationships/hyperlink" Target="https://www.umb.edu/contracts_compliance/procurement/purchasing/account_codes" TargetMode="External"/><Relationship Id="rId18" Type="http://schemas.openxmlformats.org/officeDocument/2006/relationships/hyperlink" Target="https://www.umb.edu/orsp/compliance/human_subjects" TargetMode="External"/><Relationship Id="rId26" Type="http://schemas.openxmlformats.org/officeDocument/2006/relationships/hyperlink" Target="https://www.umb.edu/orsp/contact_us/by_dept" TargetMode="External"/><Relationship Id="rId3" Type="http://schemas.openxmlformats.org/officeDocument/2006/relationships/hyperlink" Target="https://www.umb.edu/life_on_campus/student_employment" TargetMode="External"/><Relationship Id="rId21" Type="http://schemas.openxmlformats.org/officeDocument/2006/relationships/hyperlink" Target="https://www.umb.edu/orsp/pi_toolkit#panel_left_9" TargetMode="External"/><Relationship Id="rId7" Type="http://schemas.openxmlformats.org/officeDocument/2006/relationships/hyperlink" Target="https://www.umb.edu/controllers/policies" TargetMode="External"/><Relationship Id="rId12" Type="http://schemas.openxmlformats.org/officeDocument/2006/relationships/hyperlink" Target="https://www.ecfr.gov/cgi-bin/text-idx?SID=c98b991efb6986760ac5b6d392eb7f2f&amp;mc=true&amp;node=se2.1.200_194&amp;rgn=div8" TargetMode="External"/><Relationship Id="rId17" Type="http://schemas.openxmlformats.org/officeDocument/2006/relationships/hyperlink" Target="https://www.ecfr.gov/cgi-bin/text-idx?SID=daf9f454d79344ef884779e46a9acd2f&amp;node=pt2.1.200&amp;rgn=div5#se2.1.200_133" TargetMode="External"/><Relationship Id="rId25" Type="http://schemas.openxmlformats.org/officeDocument/2006/relationships/hyperlink" Target="https://www.cogr.edu/fa-and-cost-research" TargetMode="External"/><Relationship Id="rId2" Type="http://schemas.openxmlformats.org/officeDocument/2006/relationships/hyperlink" Target="https://hr.umb.edu/policies" TargetMode="External"/><Relationship Id="rId16" Type="http://schemas.openxmlformats.org/officeDocument/2006/relationships/hyperlink" Target="https://www.ecfr.gov/cgi-bin/text-idx?SID=daf9f454d79344ef884779e46a9acd2f&amp;node=pt2.1.200&amp;rgn=div5#se2.1.200_1465" TargetMode="External"/><Relationship Id="rId20" Type="http://schemas.openxmlformats.org/officeDocument/2006/relationships/hyperlink" Target="https://www.umb.edu/orsp/pi_toolkit" TargetMode="External"/><Relationship Id="rId1" Type="http://schemas.openxmlformats.org/officeDocument/2006/relationships/hyperlink" Target="https://hr.umb.edu/hr-direct" TargetMode="External"/><Relationship Id="rId6" Type="http://schemas.openxmlformats.org/officeDocument/2006/relationships/hyperlink" Target="https://www.umb.edu/orsp/pi_toolkit#panel_left_5" TargetMode="External"/><Relationship Id="rId11" Type="http://schemas.openxmlformats.org/officeDocument/2006/relationships/hyperlink" Target="https://www.ecfr.gov/cgi-bin/text-idx?SID=c98b991efb6986760ac5b6d392eb7f2f&amp;mc=true&amp;node=se2.1.200_120&amp;rgn=div8" TargetMode="External"/><Relationship Id="rId24" Type="http://schemas.openxmlformats.org/officeDocument/2006/relationships/hyperlink" Target="https://www.nsf.gov/pubs/policydocs/pappg19_1/pappg_10.jsp" TargetMode="External"/><Relationship Id="rId5" Type="http://schemas.openxmlformats.org/officeDocument/2006/relationships/hyperlink" Target="https://www.macomptroller.org/fiscal-year-updates" TargetMode="External"/><Relationship Id="rId15" Type="http://schemas.openxmlformats.org/officeDocument/2006/relationships/hyperlink" Target="https://www.umb.edu/academics/graduate/info_for_faculty/graduate_assistant_salary_chart" TargetMode="External"/><Relationship Id="rId23" Type="http://schemas.openxmlformats.org/officeDocument/2006/relationships/hyperlink" Target="https://www.nsf.gov/pubs/manuals/gpm05_131/gpm6.jsp#620" TargetMode="External"/><Relationship Id="rId10" Type="http://schemas.openxmlformats.org/officeDocument/2006/relationships/hyperlink" Target="https://www.ecfr.gov/cgi-bin/text-idx?SID=fbc8e35657d6897de8a13f6cb5fbe85d&amp;mc=true&amp;node=pt2.1.200&amp;rgn=div5#se2.1.200_1453" TargetMode="External"/><Relationship Id="rId19" Type="http://schemas.openxmlformats.org/officeDocument/2006/relationships/hyperlink" Target="https://www.ecfr.gov/cgi-bin/text-idx?SID=0eaded54c2f0f6e6b02f2bfc591ddd9b&amp;node=pt2.1.200&amp;rgn=div5#se2.1.200_156" TargetMode="External"/><Relationship Id="rId4" Type="http://schemas.openxmlformats.org/officeDocument/2006/relationships/hyperlink" Target="https://www.mass.gov/guides/employee-fringe-benefits" TargetMode="External"/><Relationship Id="rId9" Type="http://schemas.openxmlformats.org/officeDocument/2006/relationships/hyperlink" Target="https://www.umb.edu/orsp/research_policies/alphabetical" TargetMode="External"/><Relationship Id="rId14" Type="http://schemas.openxmlformats.org/officeDocument/2006/relationships/hyperlink" Target="https://www.umb.edu/controller/policies" TargetMode="External"/><Relationship Id="rId22" Type="http://schemas.openxmlformats.org/officeDocument/2006/relationships/hyperlink" Target="https://www.ecfr.gov/cgi-bin/text-idx?SID=e23609221ba257a50cd8ac6cea27daac&amp;mc=true&amp;node=se2.1.200_1459&amp;rgn=div8" TargetMode="External"/></Relationships>
</file>

<file path=xl/drawings/drawing1.xml><?xml version="1.0" encoding="utf-8"?>
<xdr:wsDr xmlns:xdr="http://schemas.openxmlformats.org/drawingml/2006/spreadsheetDrawing" xmlns:a="http://schemas.openxmlformats.org/drawingml/2006/main">
  <xdr:twoCellAnchor>
    <xdr:from>
      <xdr:col>7</xdr:col>
      <xdr:colOff>342900</xdr:colOff>
      <xdr:row>73</xdr:row>
      <xdr:rowOff>28575</xdr:rowOff>
    </xdr:from>
    <xdr:to>
      <xdr:col>9</xdr:col>
      <xdr:colOff>419100</xdr:colOff>
      <xdr:row>81</xdr:row>
      <xdr:rowOff>57150</xdr:rowOff>
    </xdr:to>
    <xdr:sp macro="" textlink="">
      <xdr:nvSpPr>
        <xdr:cNvPr id="2" name="Freeform 10">
          <a:extLst>
            <a:ext uri="{FF2B5EF4-FFF2-40B4-BE49-F238E27FC236}">
              <a16:creationId xmlns:a16="http://schemas.microsoft.com/office/drawing/2014/main" id="{00000000-0008-0000-0000-000002000000}"/>
            </a:ext>
          </a:extLst>
        </xdr:cNvPr>
        <xdr:cNvSpPr>
          <a:spLocks/>
        </xdr:cNvSpPr>
      </xdr:nvSpPr>
      <xdr:spPr bwMode="auto">
        <a:xfrm>
          <a:off x="6419850" y="16230600"/>
          <a:ext cx="1400175" cy="1552575"/>
        </a:xfrm>
        <a:custGeom>
          <a:avLst/>
          <a:gdLst>
            <a:gd name="T0" fmla="*/ 0 w 147"/>
            <a:gd name="T1" fmla="*/ 0 h 139"/>
            <a:gd name="T2" fmla="*/ 0 w 147"/>
            <a:gd name="T3" fmla="*/ 2147483646 h 139"/>
            <a:gd name="T4" fmla="*/ 2147483646 w 147"/>
            <a:gd name="T5" fmla="*/ 2147483646 h 139"/>
            <a:gd name="T6" fmla="*/ 2147483646 w 147"/>
            <a:gd name="T7" fmla="*/ 2147483646 h 139"/>
            <a:gd name="T8" fmla="*/ 2147483646 w 147"/>
            <a:gd name="T9" fmla="*/ 2147483646 h 139"/>
            <a:gd name="T10" fmla="*/ 0 60000 65536"/>
            <a:gd name="T11" fmla="*/ 0 60000 65536"/>
            <a:gd name="T12" fmla="*/ 0 60000 65536"/>
            <a:gd name="T13" fmla="*/ 0 60000 65536"/>
            <a:gd name="T14" fmla="*/ 0 60000 65536"/>
            <a:gd name="T15" fmla="*/ 0 w 147"/>
            <a:gd name="T16" fmla="*/ 0 h 139"/>
            <a:gd name="T17" fmla="*/ 147 w 147"/>
            <a:gd name="T18" fmla="*/ 139 h 139"/>
          </a:gdLst>
          <a:ahLst/>
          <a:cxnLst>
            <a:cxn ang="T10">
              <a:pos x="T0" y="T1"/>
            </a:cxn>
            <a:cxn ang="T11">
              <a:pos x="T2" y="T3"/>
            </a:cxn>
            <a:cxn ang="T12">
              <a:pos x="T4" y="T5"/>
            </a:cxn>
            <a:cxn ang="T13">
              <a:pos x="T6" y="T7"/>
            </a:cxn>
            <a:cxn ang="T14">
              <a:pos x="T8" y="T9"/>
            </a:cxn>
          </a:cxnLst>
          <a:rect l="T15" t="T16" r="T17" b="T18"/>
          <a:pathLst>
            <a:path w="147" h="139">
              <a:moveTo>
                <a:pt x="0" y="0"/>
              </a:moveTo>
              <a:lnTo>
                <a:pt x="0" y="22"/>
              </a:lnTo>
              <a:lnTo>
                <a:pt x="147" y="22"/>
              </a:lnTo>
              <a:lnTo>
                <a:pt x="147" y="139"/>
              </a:lnTo>
              <a:lnTo>
                <a:pt x="111" y="139"/>
              </a:lnTo>
            </a:path>
          </a:pathLst>
        </a:custGeom>
        <a:noFill/>
        <a:ln w="9525" cap="flat" cmpd="sng">
          <a:solidFill>
            <a:srgbClr val="000000"/>
          </a:solidFill>
          <a:prstDash val="solid"/>
          <a:round/>
          <a:headEnd type="triangle" w="med" len="med"/>
          <a:tailEnd type="triangle" w="med" len="med"/>
        </a:ln>
      </xdr:spPr>
    </xdr:sp>
    <xdr:clientData/>
  </xdr:twoCellAnchor>
  <xdr:twoCellAnchor>
    <xdr:from>
      <xdr:col>4</xdr:col>
      <xdr:colOff>804333</xdr:colOff>
      <xdr:row>21</xdr:row>
      <xdr:rowOff>0</xdr:rowOff>
    </xdr:from>
    <xdr:to>
      <xdr:col>5</xdr:col>
      <xdr:colOff>666750</xdr:colOff>
      <xdr:row>21</xdr:row>
      <xdr:rowOff>169334</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4572000" y="4900083"/>
          <a:ext cx="677333" cy="1693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xdr:colOff>
          <xdr:row>5</xdr:row>
          <xdr:rowOff>0</xdr:rowOff>
        </xdr:from>
        <xdr:to>
          <xdr:col>4</xdr:col>
          <xdr:colOff>350520</xdr:colOff>
          <xdr:row>6</xdr:row>
          <xdr:rowOff>22860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14</xdr:col>
      <xdr:colOff>319617</xdr:colOff>
      <xdr:row>5</xdr:row>
      <xdr:rowOff>201083</xdr:rowOff>
    </xdr:from>
    <xdr:to>
      <xdr:col>14</xdr:col>
      <xdr:colOff>592667</xdr:colOff>
      <xdr:row>6</xdr:row>
      <xdr:rowOff>62440</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flipV="1">
          <a:off x="9664700" y="1227666"/>
          <a:ext cx="273050" cy="62441"/>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xdr:colOff>
          <xdr:row>5</xdr:row>
          <xdr:rowOff>0</xdr:rowOff>
        </xdr:from>
        <xdr:to>
          <xdr:col>4</xdr:col>
          <xdr:colOff>350520</xdr:colOff>
          <xdr:row>6</xdr:row>
          <xdr:rowOff>22860</xdr:rowOff>
        </xdr:to>
        <xdr:sp macro="" textlink="">
          <xdr:nvSpPr>
            <xdr:cNvPr id="11265" name="Drop Down 1" hidden="1">
              <a:extLst>
                <a:ext uri="{63B3BB69-23CF-44E3-9099-C40C66FF867C}">
                  <a14:compatExt spid="_x0000_s11265"/>
                </a:ext>
                <a:ext uri="{FF2B5EF4-FFF2-40B4-BE49-F238E27FC236}">
                  <a16:creationId xmlns:a16="http://schemas.microsoft.com/office/drawing/2014/main" id="{00000000-0008-0000-02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14</xdr:col>
      <xdr:colOff>319617</xdr:colOff>
      <xdr:row>5</xdr:row>
      <xdr:rowOff>201083</xdr:rowOff>
    </xdr:from>
    <xdr:to>
      <xdr:col>14</xdr:col>
      <xdr:colOff>592667</xdr:colOff>
      <xdr:row>6</xdr:row>
      <xdr:rowOff>62440</xdr:rowOff>
    </xdr:to>
    <xdr:cxnSp macro="">
      <xdr:nvCxnSpPr>
        <xdr:cNvPr id="3" name="Straight Arrow Connector 2">
          <a:extLst>
            <a:ext uri="{FF2B5EF4-FFF2-40B4-BE49-F238E27FC236}">
              <a16:creationId xmlns:a16="http://schemas.microsoft.com/office/drawing/2014/main" id="{00000000-0008-0000-0200-000003000000}"/>
            </a:ext>
          </a:extLst>
        </xdr:cNvPr>
        <xdr:cNvCxnSpPr/>
      </xdr:nvCxnSpPr>
      <xdr:spPr>
        <a:xfrm flipV="1">
          <a:off x="9606492" y="1220258"/>
          <a:ext cx="273050" cy="6138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95250</xdr:colOff>
      <xdr:row>1</xdr:row>
      <xdr:rowOff>52918</xdr:rowOff>
    </xdr:from>
    <xdr:to>
      <xdr:col>9</xdr:col>
      <xdr:colOff>550333</xdr:colOff>
      <xdr:row>1</xdr:row>
      <xdr:rowOff>158751</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6413500" y="254001"/>
          <a:ext cx="1661583" cy="105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21167</xdr:colOff>
      <xdr:row>1</xdr:row>
      <xdr:rowOff>423334</xdr:rowOff>
    </xdr:from>
    <xdr:to>
      <xdr:col>4</xdr:col>
      <xdr:colOff>444500</xdr:colOff>
      <xdr:row>1</xdr:row>
      <xdr:rowOff>550334</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3323167" y="624417"/>
          <a:ext cx="1629833"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211667</xdr:colOff>
      <xdr:row>2</xdr:row>
      <xdr:rowOff>243417</xdr:rowOff>
    </xdr:from>
    <xdr:to>
      <xdr:col>11</xdr:col>
      <xdr:colOff>10583</xdr:colOff>
      <xdr:row>2</xdr:row>
      <xdr:rowOff>349250</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00000000-0008-0000-0900-000004000000}"/>
            </a:ext>
          </a:extLst>
        </xdr:cNvPr>
        <xdr:cNvSpPr/>
      </xdr:nvSpPr>
      <xdr:spPr>
        <a:xfrm>
          <a:off x="7133167" y="1259417"/>
          <a:ext cx="1608666" cy="105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42333</xdr:colOff>
      <xdr:row>2</xdr:row>
      <xdr:rowOff>603250</xdr:rowOff>
    </xdr:from>
    <xdr:to>
      <xdr:col>11</xdr:col>
      <xdr:colOff>105833</xdr:colOff>
      <xdr:row>2</xdr:row>
      <xdr:rowOff>730250</xdr:rowOff>
    </xdr:to>
    <xdr:sp macro="" textlink="">
      <xdr:nvSpPr>
        <xdr:cNvPr id="5" name="Rectangle 4">
          <a:hlinkClick xmlns:r="http://schemas.openxmlformats.org/officeDocument/2006/relationships" r:id="rId3"/>
          <a:extLst>
            <a:ext uri="{FF2B5EF4-FFF2-40B4-BE49-F238E27FC236}">
              <a16:creationId xmlns:a16="http://schemas.microsoft.com/office/drawing/2014/main" id="{00000000-0008-0000-0900-000005000000}"/>
            </a:ext>
          </a:extLst>
        </xdr:cNvPr>
        <xdr:cNvSpPr/>
      </xdr:nvSpPr>
      <xdr:spPr>
        <a:xfrm>
          <a:off x="3344333" y="1619250"/>
          <a:ext cx="5492750"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0</xdr:colOff>
      <xdr:row>2</xdr:row>
      <xdr:rowOff>994833</xdr:rowOff>
    </xdr:from>
    <xdr:to>
      <xdr:col>7</xdr:col>
      <xdr:colOff>529167</xdr:colOff>
      <xdr:row>2</xdr:row>
      <xdr:rowOff>1104052</xdr:rowOff>
    </xdr:to>
    <xdr:sp macro="" textlink="">
      <xdr:nvSpPr>
        <xdr:cNvPr id="6" name="Rectangle 5">
          <a:hlinkClick xmlns:r="http://schemas.openxmlformats.org/officeDocument/2006/relationships" r:id="rId3"/>
          <a:extLst>
            <a:ext uri="{FF2B5EF4-FFF2-40B4-BE49-F238E27FC236}">
              <a16:creationId xmlns:a16="http://schemas.microsoft.com/office/drawing/2014/main" id="{00000000-0008-0000-0900-000006000000}"/>
            </a:ext>
          </a:extLst>
        </xdr:cNvPr>
        <xdr:cNvSpPr/>
      </xdr:nvSpPr>
      <xdr:spPr>
        <a:xfrm>
          <a:off x="3302000" y="2010833"/>
          <a:ext cx="3545417" cy="1092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550333</xdr:colOff>
      <xdr:row>3</xdr:row>
      <xdr:rowOff>444500</xdr:rowOff>
    </xdr:from>
    <xdr:to>
      <xdr:col>9</xdr:col>
      <xdr:colOff>169333</xdr:colOff>
      <xdr:row>3</xdr:row>
      <xdr:rowOff>550333</xdr:rowOff>
    </xdr:to>
    <xdr:sp macro="" textlink="">
      <xdr:nvSpPr>
        <xdr:cNvPr id="7" name="Rectangle 6">
          <a:hlinkClick xmlns:r="http://schemas.openxmlformats.org/officeDocument/2006/relationships" r:id="rId4"/>
          <a:extLst>
            <a:ext uri="{FF2B5EF4-FFF2-40B4-BE49-F238E27FC236}">
              <a16:creationId xmlns:a16="http://schemas.microsoft.com/office/drawing/2014/main" id="{00000000-0008-0000-0900-000007000000}"/>
            </a:ext>
          </a:extLst>
        </xdr:cNvPr>
        <xdr:cNvSpPr/>
      </xdr:nvSpPr>
      <xdr:spPr>
        <a:xfrm>
          <a:off x="4455583" y="2688167"/>
          <a:ext cx="3238500" cy="105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444500</xdr:colOff>
      <xdr:row>3</xdr:row>
      <xdr:rowOff>465666</xdr:rowOff>
    </xdr:from>
    <xdr:to>
      <xdr:col>14</xdr:col>
      <xdr:colOff>433917</xdr:colOff>
      <xdr:row>3</xdr:row>
      <xdr:rowOff>539750</xdr:rowOff>
    </xdr:to>
    <xdr:sp macro="" textlink="">
      <xdr:nvSpPr>
        <xdr:cNvPr id="8" name="Rectangle 7">
          <a:hlinkClick xmlns:r="http://schemas.openxmlformats.org/officeDocument/2006/relationships" r:id="rId5"/>
          <a:extLst>
            <a:ext uri="{FF2B5EF4-FFF2-40B4-BE49-F238E27FC236}">
              <a16:creationId xmlns:a16="http://schemas.microsoft.com/office/drawing/2014/main" id="{00000000-0008-0000-0900-000008000000}"/>
            </a:ext>
          </a:extLst>
        </xdr:cNvPr>
        <xdr:cNvSpPr/>
      </xdr:nvSpPr>
      <xdr:spPr>
        <a:xfrm>
          <a:off x="7969250" y="2709333"/>
          <a:ext cx="3005667" cy="74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42333</xdr:colOff>
      <xdr:row>3</xdr:row>
      <xdr:rowOff>624416</xdr:rowOff>
    </xdr:from>
    <xdr:to>
      <xdr:col>12</xdr:col>
      <xdr:colOff>592667</xdr:colOff>
      <xdr:row>3</xdr:row>
      <xdr:rowOff>719666</xdr:rowOff>
    </xdr:to>
    <xdr:sp macro="" textlink="">
      <xdr:nvSpPr>
        <xdr:cNvPr id="9" name="Rectangle 8">
          <a:hlinkClick xmlns:r="http://schemas.openxmlformats.org/officeDocument/2006/relationships" r:id="rId6"/>
          <a:extLst>
            <a:ext uri="{FF2B5EF4-FFF2-40B4-BE49-F238E27FC236}">
              <a16:creationId xmlns:a16="http://schemas.microsoft.com/office/drawing/2014/main" id="{00000000-0008-0000-0900-000009000000}"/>
            </a:ext>
          </a:extLst>
        </xdr:cNvPr>
        <xdr:cNvSpPr/>
      </xdr:nvSpPr>
      <xdr:spPr>
        <a:xfrm>
          <a:off x="6963833" y="2868083"/>
          <a:ext cx="2963334"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465667</xdr:colOff>
      <xdr:row>4</xdr:row>
      <xdr:rowOff>63500</xdr:rowOff>
    </xdr:from>
    <xdr:to>
      <xdr:col>11</xdr:col>
      <xdr:colOff>465667</xdr:colOff>
      <xdr:row>4</xdr:row>
      <xdr:rowOff>158750</xdr:rowOff>
    </xdr:to>
    <xdr:sp macro="" textlink="">
      <xdr:nvSpPr>
        <xdr:cNvPr id="10" name="Rectangle 9">
          <a:hlinkClick xmlns:r="http://schemas.openxmlformats.org/officeDocument/2006/relationships" r:id="rId7"/>
          <a:extLst>
            <a:ext uri="{FF2B5EF4-FFF2-40B4-BE49-F238E27FC236}">
              <a16:creationId xmlns:a16="http://schemas.microsoft.com/office/drawing/2014/main" id="{00000000-0008-0000-0900-00000A000000}"/>
            </a:ext>
          </a:extLst>
        </xdr:cNvPr>
        <xdr:cNvSpPr/>
      </xdr:nvSpPr>
      <xdr:spPr>
        <a:xfrm>
          <a:off x="6783917" y="3598333"/>
          <a:ext cx="2413000"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476250</xdr:colOff>
      <xdr:row>5</xdr:row>
      <xdr:rowOff>42333</xdr:rowOff>
    </xdr:from>
    <xdr:to>
      <xdr:col>11</xdr:col>
      <xdr:colOff>465667</xdr:colOff>
      <xdr:row>5</xdr:row>
      <xdr:rowOff>158750</xdr:rowOff>
    </xdr:to>
    <xdr:sp macro="" textlink="">
      <xdr:nvSpPr>
        <xdr:cNvPr id="11" name="Rectangle 10">
          <a:hlinkClick xmlns:r="http://schemas.openxmlformats.org/officeDocument/2006/relationships" r:id="rId7"/>
          <a:extLst>
            <a:ext uri="{FF2B5EF4-FFF2-40B4-BE49-F238E27FC236}">
              <a16:creationId xmlns:a16="http://schemas.microsoft.com/office/drawing/2014/main" id="{00000000-0008-0000-0900-00000B000000}"/>
            </a:ext>
          </a:extLst>
        </xdr:cNvPr>
        <xdr:cNvSpPr/>
      </xdr:nvSpPr>
      <xdr:spPr>
        <a:xfrm>
          <a:off x="6794500" y="4720166"/>
          <a:ext cx="2402417" cy="1164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63500</xdr:colOff>
      <xdr:row>1</xdr:row>
      <xdr:rowOff>42334</xdr:rowOff>
    </xdr:from>
    <xdr:to>
      <xdr:col>12</xdr:col>
      <xdr:colOff>518583</xdr:colOff>
      <xdr:row>1</xdr:row>
      <xdr:rowOff>148167</xdr:rowOff>
    </xdr:to>
    <xdr:sp macro="" textlink="">
      <xdr:nvSpPr>
        <xdr:cNvPr id="12" name="Rectangle 11">
          <a:hlinkClick xmlns:r="http://schemas.openxmlformats.org/officeDocument/2006/relationships" r:id="rId1"/>
          <a:extLst>
            <a:ext uri="{FF2B5EF4-FFF2-40B4-BE49-F238E27FC236}">
              <a16:creationId xmlns:a16="http://schemas.microsoft.com/office/drawing/2014/main" id="{00000000-0008-0000-0900-00000C000000}"/>
            </a:ext>
          </a:extLst>
        </xdr:cNvPr>
        <xdr:cNvSpPr/>
      </xdr:nvSpPr>
      <xdr:spPr>
        <a:xfrm>
          <a:off x="8191500" y="243417"/>
          <a:ext cx="1661583" cy="105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31750</xdr:colOff>
      <xdr:row>1</xdr:row>
      <xdr:rowOff>433917</xdr:rowOff>
    </xdr:from>
    <xdr:to>
      <xdr:col>8</xdr:col>
      <xdr:colOff>433917</xdr:colOff>
      <xdr:row>1</xdr:row>
      <xdr:rowOff>529167</xdr:rowOff>
    </xdr:to>
    <xdr:sp macro="" textlink="">
      <xdr:nvSpPr>
        <xdr:cNvPr id="13" name="Rectangle 12">
          <a:hlinkClick xmlns:r="http://schemas.openxmlformats.org/officeDocument/2006/relationships" r:id="rId2"/>
          <a:extLst>
            <a:ext uri="{FF2B5EF4-FFF2-40B4-BE49-F238E27FC236}">
              <a16:creationId xmlns:a16="http://schemas.microsoft.com/office/drawing/2014/main" id="{00000000-0008-0000-0900-00000D000000}"/>
            </a:ext>
          </a:extLst>
        </xdr:cNvPr>
        <xdr:cNvSpPr/>
      </xdr:nvSpPr>
      <xdr:spPr>
        <a:xfrm>
          <a:off x="5746750" y="635000"/>
          <a:ext cx="1608667"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63500</xdr:colOff>
      <xdr:row>6</xdr:row>
      <xdr:rowOff>264583</xdr:rowOff>
    </xdr:from>
    <xdr:to>
      <xdr:col>6</xdr:col>
      <xdr:colOff>402167</xdr:colOff>
      <xdr:row>6</xdr:row>
      <xdr:rowOff>338667</xdr:rowOff>
    </xdr:to>
    <xdr:sp macro="" textlink="">
      <xdr:nvSpPr>
        <xdr:cNvPr id="14" name="Rectangle 13">
          <a:hlinkClick xmlns:r="http://schemas.openxmlformats.org/officeDocument/2006/relationships" r:id="rId8"/>
          <a:extLst>
            <a:ext uri="{FF2B5EF4-FFF2-40B4-BE49-F238E27FC236}">
              <a16:creationId xmlns:a16="http://schemas.microsoft.com/office/drawing/2014/main" id="{00000000-0008-0000-0900-00000E000000}"/>
            </a:ext>
          </a:extLst>
        </xdr:cNvPr>
        <xdr:cNvSpPr/>
      </xdr:nvSpPr>
      <xdr:spPr>
        <a:xfrm>
          <a:off x="3365500" y="6074833"/>
          <a:ext cx="2751667" cy="74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74083</xdr:colOff>
      <xdr:row>6</xdr:row>
      <xdr:rowOff>783167</xdr:rowOff>
    </xdr:from>
    <xdr:to>
      <xdr:col>7</xdr:col>
      <xdr:colOff>497417</xdr:colOff>
      <xdr:row>6</xdr:row>
      <xdr:rowOff>931333</xdr:rowOff>
    </xdr:to>
    <xdr:sp macro="" textlink="">
      <xdr:nvSpPr>
        <xdr:cNvPr id="15" name="Rectangle 14">
          <a:hlinkClick xmlns:r="http://schemas.openxmlformats.org/officeDocument/2006/relationships" r:id="rId9"/>
          <a:extLst>
            <a:ext uri="{FF2B5EF4-FFF2-40B4-BE49-F238E27FC236}">
              <a16:creationId xmlns:a16="http://schemas.microsoft.com/office/drawing/2014/main" id="{00000000-0008-0000-0900-00000F000000}"/>
            </a:ext>
          </a:extLst>
        </xdr:cNvPr>
        <xdr:cNvSpPr/>
      </xdr:nvSpPr>
      <xdr:spPr>
        <a:xfrm>
          <a:off x="3376083" y="6593417"/>
          <a:ext cx="3439584" cy="1481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10583</xdr:colOff>
      <xdr:row>7</xdr:row>
      <xdr:rowOff>52916</xdr:rowOff>
    </xdr:from>
    <xdr:to>
      <xdr:col>5</xdr:col>
      <xdr:colOff>264583</xdr:colOff>
      <xdr:row>7</xdr:row>
      <xdr:rowOff>148166</xdr:rowOff>
    </xdr:to>
    <xdr:sp macro="" textlink="">
      <xdr:nvSpPr>
        <xdr:cNvPr id="16" name="Rectangle 15">
          <a:hlinkClick xmlns:r="http://schemas.openxmlformats.org/officeDocument/2006/relationships" r:id="rId10"/>
          <a:extLst>
            <a:ext uri="{FF2B5EF4-FFF2-40B4-BE49-F238E27FC236}">
              <a16:creationId xmlns:a16="http://schemas.microsoft.com/office/drawing/2014/main" id="{00000000-0008-0000-0900-000010000000}"/>
            </a:ext>
          </a:extLst>
        </xdr:cNvPr>
        <xdr:cNvSpPr/>
      </xdr:nvSpPr>
      <xdr:spPr>
        <a:xfrm>
          <a:off x="4519083" y="7154333"/>
          <a:ext cx="857250"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52917</xdr:colOff>
      <xdr:row>7</xdr:row>
      <xdr:rowOff>825500</xdr:rowOff>
    </xdr:from>
    <xdr:to>
      <xdr:col>3</xdr:col>
      <xdr:colOff>306917</xdr:colOff>
      <xdr:row>7</xdr:row>
      <xdr:rowOff>920750</xdr:rowOff>
    </xdr:to>
    <xdr:sp macro="" textlink="">
      <xdr:nvSpPr>
        <xdr:cNvPr id="18" name="Rectangle 17">
          <a:hlinkClick xmlns:r="http://schemas.openxmlformats.org/officeDocument/2006/relationships" r:id="rId11"/>
          <a:extLst>
            <a:ext uri="{FF2B5EF4-FFF2-40B4-BE49-F238E27FC236}">
              <a16:creationId xmlns:a16="http://schemas.microsoft.com/office/drawing/2014/main" id="{00000000-0008-0000-0900-000012000000}"/>
            </a:ext>
          </a:extLst>
        </xdr:cNvPr>
        <xdr:cNvSpPr/>
      </xdr:nvSpPr>
      <xdr:spPr>
        <a:xfrm>
          <a:off x="3354917" y="7926917"/>
          <a:ext cx="857250"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529167</xdr:colOff>
      <xdr:row>7</xdr:row>
      <xdr:rowOff>836082</xdr:rowOff>
    </xdr:from>
    <xdr:to>
      <xdr:col>5</xdr:col>
      <xdr:colOff>137583</xdr:colOff>
      <xdr:row>7</xdr:row>
      <xdr:rowOff>920749</xdr:rowOff>
    </xdr:to>
    <xdr:sp macro="" textlink="">
      <xdr:nvSpPr>
        <xdr:cNvPr id="19" name="Rectangle 18">
          <a:hlinkClick xmlns:r="http://schemas.openxmlformats.org/officeDocument/2006/relationships" r:id="rId12"/>
          <a:extLst>
            <a:ext uri="{FF2B5EF4-FFF2-40B4-BE49-F238E27FC236}">
              <a16:creationId xmlns:a16="http://schemas.microsoft.com/office/drawing/2014/main" id="{00000000-0008-0000-0900-000013000000}"/>
            </a:ext>
          </a:extLst>
        </xdr:cNvPr>
        <xdr:cNvSpPr/>
      </xdr:nvSpPr>
      <xdr:spPr>
        <a:xfrm>
          <a:off x="4434417" y="7937499"/>
          <a:ext cx="814916" cy="846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476250</xdr:colOff>
      <xdr:row>13</xdr:row>
      <xdr:rowOff>31750</xdr:rowOff>
    </xdr:from>
    <xdr:to>
      <xdr:col>9</xdr:col>
      <xdr:colOff>190500</xdr:colOff>
      <xdr:row>13</xdr:row>
      <xdr:rowOff>169333</xdr:rowOff>
    </xdr:to>
    <xdr:sp macro="" textlink="">
      <xdr:nvSpPr>
        <xdr:cNvPr id="20" name="Rectangle 19">
          <a:hlinkClick xmlns:r="http://schemas.openxmlformats.org/officeDocument/2006/relationships" r:id="rId13"/>
          <a:extLst>
            <a:ext uri="{FF2B5EF4-FFF2-40B4-BE49-F238E27FC236}">
              <a16:creationId xmlns:a16="http://schemas.microsoft.com/office/drawing/2014/main" id="{00000000-0008-0000-0900-000014000000}"/>
            </a:ext>
          </a:extLst>
        </xdr:cNvPr>
        <xdr:cNvSpPr/>
      </xdr:nvSpPr>
      <xdr:spPr>
        <a:xfrm>
          <a:off x="4984750" y="16054917"/>
          <a:ext cx="2730500" cy="1375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127000</xdr:colOff>
      <xdr:row>5</xdr:row>
      <xdr:rowOff>74084</xdr:rowOff>
    </xdr:from>
    <xdr:to>
      <xdr:col>7</xdr:col>
      <xdr:colOff>381000</xdr:colOff>
      <xdr:row>5</xdr:row>
      <xdr:rowOff>158750</xdr:rowOff>
    </xdr:to>
    <xdr:sp macro="" textlink="">
      <xdr:nvSpPr>
        <xdr:cNvPr id="21" name="Rectangle 20">
          <a:hlinkClick xmlns:r="http://schemas.openxmlformats.org/officeDocument/2006/relationships" r:id="rId14"/>
          <a:extLst>
            <a:ext uri="{FF2B5EF4-FFF2-40B4-BE49-F238E27FC236}">
              <a16:creationId xmlns:a16="http://schemas.microsoft.com/office/drawing/2014/main" id="{00000000-0008-0000-0900-000015000000}"/>
            </a:ext>
          </a:extLst>
        </xdr:cNvPr>
        <xdr:cNvSpPr/>
      </xdr:nvSpPr>
      <xdr:spPr>
        <a:xfrm>
          <a:off x="4635500" y="4751917"/>
          <a:ext cx="2063750" cy="846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328083</xdr:colOff>
      <xdr:row>2</xdr:row>
      <xdr:rowOff>254000</xdr:rowOff>
    </xdr:from>
    <xdr:to>
      <xdr:col>7</xdr:col>
      <xdr:colOff>148167</xdr:colOff>
      <xdr:row>2</xdr:row>
      <xdr:rowOff>349250</xdr:rowOff>
    </xdr:to>
    <xdr:sp macro="" textlink="">
      <xdr:nvSpPr>
        <xdr:cNvPr id="22" name="Rectangle 21">
          <a:hlinkClick xmlns:r="http://schemas.openxmlformats.org/officeDocument/2006/relationships" r:id="rId2"/>
          <a:extLst>
            <a:ext uri="{FF2B5EF4-FFF2-40B4-BE49-F238E27FC236}">
              <a16:creationId xmlns:a16="http://schemas.microsoft.com/office/drawing/2014/main" id="{00000000-0008-0000-0900-000016000000}"/>
            </a:ext>
          </a:extLst>
        </xdr:cNvPr>
        <xdr:cNvSpPr/>
      </xdr:nvSpPr>
      <xdr:spPr>
        <a:xfrm>
          <a:off x="5439833" y="1270000"/>
          <a:ext cx="1026584"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275167</xdr:colOff>
      <xdr:row>2</xdr:row>
      <xdr:rowOff>444500</xdr:rowOff>
    </xdr:from>
    <xdr:to>
      <xdr:col>4</xdr:col>
      <xdr:colOff>95250</xdr:colOff>
      <xdr:row>2</xdr:row>
      <xdr:rowOff>539750</xdr:rowOff>
    </xdr:to>
    <xdr:sp macro="" textlink="">
      <xdr:nvSpPr>
        <xdr:cNvPr id="23" name="Rectangle 22">
          <a:hlinkClick xmlns:r="http://schemas.openxmlformats.org/officeDocument/2006/relationships" r:id="rId15"/>
          <a:extLst>
            <a:ext uri="{FF2B5EF4-FFF2-40B4-BE49-F238E27FC236}">
              <a16:creationId xmlns:a16="http://schemas.microsoft.com/office/drawing/2014/main" id="{00000000-0008-0000-0900-000017000000}"/>
            </a:ext>
          </a:extLst>
        </xdr:cNvPr>
        <xdr:cNvSpPr/>
      </xdr:nvSpPr>
      <xdr:spPr>
        <a:xfrm>
          <a:off x="4180417" y="1460500"/>
          <a:ext cx="423333"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486833</xdr:colOff>
      <xdr:row>2</xdr:row>
      <xdr:rowOff>232833</xdr:rowOff>
    </xdr:from>
    <xdr:to>
      <xdr:col>15</xdr:col>
      <xdr:colOff>571500</xdr:colOff>
      <xdr:row>2</xdr:row>
      <xdr:rowOff>359833</xdr:rowOff>
    </xdr:to>
    <xdr:sp macro="" textlink="">
      <xdr:nvSpPr>
        <xdr:cNvPr id="24" name="Rectangle 23">
          <a:hlinkClick xmlns:r="http://schemas.openxmlformats.org/officeDocument/2006/relationships" r:id="rId15"/>
          <a:extLst>
            <a:ext uri="{FF2B5EF4-FFF2-40B4-BE49-F238E27FC236}">
              <a16:creationId xmlns:a16="http://schemas.microsoft.com/office/drawing/2014/main" id="{00000000-0008-0000-0900-000018000000}"/>
            </a:ext>
          </a:extLst>
        </xdr:cNvPr>
        <xdr:cNvSpPr/>
      </xdr:nvSpPr>
      <xdr:spPr>
        <a:xfrm>
          <a:off x="9821333" y="1248833"/>
          <a:ext cx="1894417"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508000</xdr:colOff>
      <xdr:row>9</xdr:row>
      <xdr:rowOff>52917</xdr:rowOff>
    </xdr:from>
    <xdr:to>
      <xdr:col>8</xdr:col>
      <xdr:colOff>190500</xdr:colOff>
      <xdr:row>9</xdr:row>
      <xdr:rowOff>148167</xdr:rowOff>
    </xdr:to>
    <xdr:sp macro="" textlink="">
      <xdr:nvSpPr>
        <xdr:cNvPr id="25" name="Rectangle 24">
          <a:hlinkClick xmlns:r="http://schemas.openxmlformats.org/officeDocument/2006/relationships" r:id="rId16"/>
          <a:extLst>
            <a:ext uri="{FF2B5EF4-FFF2-40B4-BE49-F238E27FC236}">
              <a16:creationId xmlns:a16="http://schemas.microsoft.com/office/drawing/2014/main" id="{00000000-0008-0000-0900-000019000000}"/>
            </a:ext>
          </a:extLst>
        </xdr:cNvPr>
        <xdr:cNvSpPr/>
      </xdr:nvSpPr>
      <xdr:spPr>
        <a:xfrm>
          <a:off x="6223000" y="9461500"/>
          <a:ext cx="889000"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550333</xdr:colOff>
      <xdr:row>15</xdr:row>
      <xdr:rowOff>63500</xdr:rowOff>
    </xdr:from>
    <xdr:to>
      <xdr:col>6</xdr:col>
      <xdr:colOff>169333</xdr:colOff>
      <xdr:row>15</xdr:row>
      <xdr:rowOff>148167</xdr:rowOff>
    </xdr:to>
    <xdr:sp macro="" textlink="">
      <xdr:nvSpPr>
        <xdr:cNvPr id="26" name="Rectangle 25">
          <a:hlinkClick xmlns:r="http://schemas.openxmlformats.org/officeDocument/2006/relationships" r:id="rId17"/>
          <a:extLst>
            <a:ext uri="{FF2B5EF4-FFF2-40B4-BE49-F238E27FC236}">
              <a16:creationId xmlns:a16="http://schemas.microsoft.com/office/drawing/2014/main" id="{00000000-0008-0000-0900-00001A000000}"/>
            </a:ext>
          </a:extLst>
        </xdr:cNvPr>
        <xdr:cNvSpPr/>
      </xdr:nvSpPr>
      <xdr:spPr>
        <a:xfrm>
          <a:off x="5058833" y="17875250"/>
          <a:ext cx="825500" cy="846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0070C0"/>
            </a:solidFill>
          </a:endParaRPr>
        </a:p>
      </xdr:txBody>
    </xdr:sp>
    <xdr:clientData/>
  </xdr:twoCellAnchor>
  <xdr:twoCellAnchor>
    <xdr:from>
      <xdr:col>3</xdr:col>
      <xdr:colOff>95250</xdr:colOff>
      <xdr:row>15</xdr:row>
      <xdr:rowOff>433917</xdr:rowOff>
    </xdr:from>
    <xdr:to>
      <xdr:col>7</xdr:col>
      <xdr:colOff>359833</xdr:colOff>
      <xdr:row>15</xdr:row>
      <xdr:rowOff>539750</xdr:rowOff>
    </xdr:to>
    <xdr:sp macro="" textlink="">
      <xdr:nvSpPr>
        <xdr:cNvPr id="27" name="Rectangle 26">
          <a:hlinkClick xmlns:r="http://schemas.openxmlformats.org/officeDocument/2006/relationships" r:id="rId13"/>
          <a:extLst>
            <a:ext uri="{FF2B5EF4-FFF2-40B4-BE49-F238E27FC236}">
              <a16:creationId xmlns:a16="http://schemas.microsoft.com/office/drawing/2014/main" id="{00000000-0008-0000-0900-00001B000000}"/>
            </a:ext>
          </a:extLst>
        </xdr:cNvPr>
        <xdr:cNvSpPr/>
      </xdr:nvSpPr>
      <xdr:spPr>
        <a:xfrm>
          <a:off x="4000500" y="18245667"/>
          <a:ext cx="2677583" cy="105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158750</xdr:colOff>
      <xdr:row>14</xdr:row>
      <xdr:rowOff>624417</xdr:rowOff>
    </xdr:from>
    <xdr:to>
      <xdr:col>11</xdr:col>
      <xdr:colOff>275167</xdr:colOff>
      <xdr:row>14</xdr:row>
      <xdr:rowOff>740834</xdr:rowOff>
    </xdr:to>
    <xdr:sp macro="" textlink="">
      <xdr:nvSpPr>
        <xdr:cNvPr id="28" name="Rectangle 27">
          <a:hlinkClick xmlns:r="http://schemas.openxmlformats.org/officeDocument/2006/relationships" r:id="rId18"/>
          <a:extLst>
            <a:ext uri="{FF2B5EF4-FFF2-40B4-BE49-F238E27FC236}">
              <a16:creationId xmlns:a16="http://schemas.microsoft.com/office/drawing/2014/main" id="{00000000-0008-0000-0900-00001C000000}"/>
            </a:ext>
          </a:extLst>
        </xdr:cNvPr>
        <xdr:cNvSpPr/>
      </xdr:nvSpPr>
      <xdr:spPr>
        <a:xfrm>
          <a:off x="4064000" y="17462500"/>
          <a:ext cx="4942417" cy="1164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21167</xdr:colOff>
      <xdr:row>14</xdr:row>
      <xdr:rowOff>814917</xdr:rowOff>
    </xdr:from>
    <xdr:to>
      <xdr:col>4</xdr:col>
      <xdr:colOff>582083</xdr:colOff>
      <xdr:row>14</xdr:row>
      <xdr:rowOff>931334</xdr:rowOff>
    </xdr:to>
    <xdr:sp macro="" textlink="">
      <xdr:nvSpPr>
        <xdr:cNvPr id="29" name="Rectangle 28">
          <a:hlinkClick xmlns:r="http://schemas.openxmlformats.org/officeDocument/2006/relationships" r:id="rId13"/>
          <a:extLst>
            <a:ext uri="{FF2B5EF4-FFF2-40B4-BE49-F238E27FC236}">
              <a16:creationId xmlns:a16="http://schemas.microsoft.com/office/drawing/2014/main" id="{00000000-0008-0000-0900-00001D000000}"/>
            </a:ext>
          </a:extLst>
        </xdr:cNvPr>
        <xdr:cNvSpPr/>
      </xdr:nvSpPr>
      <xdr:spPr>
        <a:xfrm>
          <a:off x="3323167" y="17653000"/>
          <a:ext cx="1767416" cy="1164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211667</xdr:colOff>
      <xdr:row>18</xdr:row>
      <xdr:rowOff>423333</xdr:rowOff>
    </xdr:from>
    <xdr:to>
      <xdr:col>6</xdr:col>
      <xdr:colOff>465667</xdr:colOff>
      <xdr:row>18</xdr:row>
      <xdr:rowOff>539750</xdr:rowOff>
    </xdr:to>
    <xdr:sp macro="" textlink="">
      <xdr:nvSpPr>
        <xdr:cNvPr id="30" name="Rectangle 29">
          <a:hlinkClick xmlns:r="http://schemas.openxmlformats.org/officeDocument/2006/relationships" r:id="rId19"/>
          <a:extLst>
            <a:ext uri="{FF2B5EF4-FFF2-40B4-BE49-F238E27FC236}">
              <a16:creationId xmlns:a16="http://schemas.microsoft.com/office/drawing/2014/main" id="{00000000-0008-0000-0900-00001E000000}"/>
            </a:ext>
          </a:extLst>
        </xdr:cNvPr>
        <xdr:cNvSpPr/>
      </xdr:nvSpPr>
      <xdr:spPr>
        <a:xfrm>
          <a:off x="5323417" y="20955000"/>
          <a:ext cx="857250" cy="1164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137584</xdr:colOff>
      <xdr:row>18</xdr:row>
      <xdr:rowOff>603251</xdr:rowOff>
    </xdr:from>
    <xdr:to>
      <xdr:col>10</xdr:col>
      <xdr:colOff>116418</xdr:colOff>
      <xdr:row>18</xdr:row>
      <xdr:rowOff>719667</xdr:rowOff>
    </xdr:to>
    <xdr:sp macro="" textlink="">
      <xdr:nvSpPr>
        <xdr:cNvPr id="31" name="Rectangle 30">
          <a:hlinkClick xmlns:r="http://schemas.openxmlformats.org/officeDocument/2006/relationships" r:id="rId20"/>
          <a:extLst>
            <a:ext uri="{FF2B5EF4-FFF2-40B4-BE49-F238E27FC236}">
              <a16:creationId xmlns:a16="http://schemas.microsoft.com/office/drawing/2014/main" id="{00000000-0008-0000-0900-00001F000000}"/>
            </a:ext>
          </a:extLst>
        </xdr:cNvPr>
        <xdr:cNvSpPr/>
      </xdr:nvSpPr>
      <xdr:spPr>
        <a:xfrm>
          <a:off x="7662334" y="21134918"/>
          <a:ext cx="582084" cy="1164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402167</xdr:colOff>
      <xdr:row>18</xdr:row>
      <xdr:rowOff>1005416</xdr:rowOff>
    </xdr:from>
    <xdr:to>
      <xdr:col>5</xdr:col>
      <xdr:colOff>317500</xdr:colOff>
      <xdr:row>18</xdr:row>
      <xdr:rowOff>1121833</xdr:rowOff>
    </xdr:to>
    <xdr:sp macro="" textlink="">
      <xdr:nvSpPr>
        <xdr:cNvPr id="32" name="Rectangle 31">
          <a:hlinkClick xmlns:r="http://schemas.openxmlformats.org/officeDocument/2006/relationships" r:id="rId21"/>
          <a:extLst>
            <a:ext uri="{FF2B5EF4-FFF2-40B4-BE49-F238E27FC236}">
              <a16:creationId xmlns:a16="http://schemas.microsoft.com/office/drawing/2014/main" id="{00000000-0008-0000-0900-000020000000}"/>
            </a:ext>
          </a:extLst>
        </xdr:cNvPr>
        <xdr:cNvSpPr/>
      </xdr:nvSpPr>
      <xdr:spPr>
        <a:xfrm>
          <a:off x="4910667" y="21537083"/>
          <a:ext cx="518583" cy="1164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63500</xdr:colOff>
      <xdr:row>8</xdr:row>
      <xdr:rowOff>42333</xdr:rowOff>
    </xdr:from>
    <xdr:to>
      <xdr:col>8</xdr:col>
      <xdr:colOff>338667</xdr:colOff>
      <xdr:row>8</xdr:row>
      <xdr:rowOff>169333</xdr:rowOff>
    </xdr:to>
    <xdr:sp macro="" textlink="">
      <xdr:nvSpPr>
        <xdr:cNvPr id="33" name="Rectangle 32">
          <a:hlinkClick xmlns:r="http://schemas.openxmlformats.org/officeDocument/2006/relationships" r:id="rId22"/>
          <a:extLst>
            <a:ext uri="{FF2B5EF4-FFF2-40B4-BE49-F238E27FC236}">
              <a16:creationId xmlns:a16="http://schemas.microsoft.com/office/drawing/2014/main" id="{00000000-0008-0000-0900-000021000000}"/>
            </a:ext>
          </a:extLst>
        </xdr:cNvPr>
        <xdr:cNvSpPr/>
      </xdr:nvSpPr>
      <xdr:spPr>
        <a:xfrm>
          <a:off x="6381750" y="8170333"/>
          <a:ext cx="878417"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74083</xdr:colOff>
      <xdr:row>9</xdr:row>
      <xdr:rowOff>243417</xdr:rowOff>
    </xdr:from>
    <xdr:to>
      <xdr:col>9</xdr:col>
      <xdr:colOff>317500</xdr:colOff>
      <xdr:row>9</xdr:row>
      <xdr:rowOff>381000</xdr:rowOff>
    </xdr:to>
    <xdr:sp macro="" textlink="">
      <xdr:nvSpPr>
        <xdr:cNvPr id="34" name="Rectangle 33">
          <a:hlinkClick xmlns:r="http://schemas.openxmlformats.org/officeDocument/2006/relationships" r:id="rId13"/>
          <a:extLst>
            <a:ext uri="{FF2B5EF4-FFF2-40B4-BE49-F238E27FC236}">
              <a16:creationId xmlns:a16="http://schemas.microsoft.com/office/drawing/2014/main" id="{00000000-0008-0000-0900-000022000000}"/>
            </a:ext>
          </a:extLst>
        </xdr:cNvPr>
        <xdr:cNvSpPr/>
      </xdr:nvSpPr>
      <xdr:spPr>
        <a:xfrm>
          <a:off x="5185833" y="9768417"/>
          <a:ext cx="2656417" cy="1375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508000</xdr:colOff>
      <xdr:row>7</xdr:row>
      <xdr:rowOff>1185333</xdr:rowOff>
    </xdr:from>
    <xdr:to>
      <xdr:col>14</xdr:col>
      <xdr:colOff>455083</xdr:colOff>
      <xdr:row>7</xdr:row>
      <xdr:rowOff>1312333</xdr:rowOff>
    </xdr:to>
    <xdr:sp macro="" textlink="">
      <xdr:nvSpPr>
        <xdr:cNvPr id="35" name="Rectangle 34">
          <a:hlinkClick xmlns:r="http://schemas.openxmlformats.org/officeDocument/2006/relationships" r:id="rId13"/>
          <a:extLst>
            <a:ext uri="{FF2B5EF4-FFF2-40B4-BE49-F238E27FC236}">
              <a16:creationId xmlns:a16="http://schemas.microsoft.com/office/drawing/2014/main" id="{00000000-0008-0000-0900-000023000000}"/>
            </a:ext>
          </a:extLst>
        </xdr:cNvPr>
        <xdr:cNvSpPr/>
      </xdr:nvSpPr>
      <xdr:spPr>
        <a:xfrm>
          <a:off x="8636000" y="7747000"/>
          <a:ext cx="2360083"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83343</xdr:colOff>
      <xdr:row>16</xdr:row>
      <xdr:rowOff>785812</xdr:rowOff>
    </xdr:from>
    <xdr:to>
      <xdr:col>15</xdr:col>
      <xdr:colOff>511968</xdr:colOff>
      <xdr:row>16</xdr:row>
      <xdr:rowOff>916781</xdr:rowOff>
    </xdr:to>
    <xdr:sp macro="" textlink="">
      <xdr:nvSpPr>
        <xdr:cNvPr id="17" name="Rectangle 16">
          <a:hlinkClick xmlns:r="http://schemas.openxmlformats.org/officeDocument/2006/relationships" r:id="rId23"/>
          <a:extLst>
            <a:ext uri="{FF2B5EF4-FFF2-40B4-BE49-F238E27FC236}">
              <a16:creationId xmlns:a16="http://schemas.microsoft.com/office/drawing/2014/main" id="{00000000-0008-0000-0900-000011000000}"/>
            </a:ext>
          </a:extLst>
        </xdr:cNvPr>
        <xdr:cNvSpPr/>
      </xdr:nvSpPr>
      <xdr:spPr>
        <a:xfrm>
          <a:off x="7548562" y="21812250"/>
          <a:ext cx="4000500" cy="1309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166687</xdr:colOff>
      <xdr:row>16</xdr:row>
      <xdr:rowOff>1012031</xdr:rowOff>
    </xdr:from>
    <xdr:to>
      <xdr:col>12</xdr:col>
      <xdr:colOff>83344</xdr:colOff>
      <xdr:row>16</xdr:row>
      <xdr:rowOff>1131093</xdr:rowOff>
    </xdr:to>
    <xdr:sp macro="" textlink="">
      <xdr:nvSpPr>
        <xdr:cNvPr id="36" name="Rectangle 35">
          <a:hlinkClick xmlns:r="http://schemas.openxmlformats.org/officeDocument/2006/relationships" r:id="rId24"/>
          <a:extLst>
            <a:ext uri="{FF2B5EF4-FFF2-40B4-BE49-F238E27FC236}">
              <a16:creationId xmlns:a16="http://schemas.microsoft.com/office/drawing/2014/main" id="{00000000-0008-0000-0900-000024000000}"/>
            </a:ext>
          </a:extLst>
        </xdr:cNvPr>
        <xdr:cNvSpPr/>
      </xdr:nvSpPr>
      <xdr:spPr>
        <a:xfrm>
          <a:off x="5250656" y="22038469"/>
          <a:ext cx="4083844" cy="1190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250030</xdr:colOff>
      <xdr:row>18</xdr:row>
      <xdr:rowOff>1202532</xdr:rowOff>
    </xdr:from>
    <xdr:to>
      <xdr:col>12</xdr:col>
      <xdr:colOff>226218</xdr:colOff>
      <xdr:row>18</xdr:row>
      <xdr:rowOff>1321593</xdr:rowOff>
    </xdr:to>
    <xdr:sp macro="" textlink="">
      <xdr:nvSpPr>
        <xdr:cNvPr id="37" name="Rectangle 36">
          <a:hlinkClick xmlns:r="http://schemas.openxmlformats.org/officeDocument/2006/relationships" r:id="rId25"/>
          <a:extLst>
            <a:ext uri="{FF2B5EF4-FFF2-40B4-BE49-F238E27FC236}">
              <a16:creationId xmlns:a16="http://schemas.microsoft.com/office/drawing/2014/main" id="{00000000-0008-0000-0900-000025000000}"/>
            </a:ext>
          </a:extLst>
        </xdr:cNvPr>
        <xdr:cNvSpPr/>
      </xdr:nvSpPr>
      <xdr:spPr>
        <a:xfrm>
          <a:off x="5929311" y="24610220"/>
          <a:ext cx="3548063" cy="1190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59531</xdr:colOff>
      <xdr:row>11</xdr:row>
      <xdr:rowOff>47625</xdr:rowOff>
    </xdr:from>
    <xdr:to>
      <xdr:col>9</xdr:col>
      <xdr:colOff>107156</xdr:colOff>
      <xdr:row>11</xdr:row>
      <xdr:rowOff>154781</xdr:rowOff>
    </xdr:to>
    <xdr:sp macro="" textlink="">
      <xdr:nvSpPr>
        <xdr:cNvPr id="38" name="Rectangle 37">
          <a:hlinkClick xmlns:r="http://schemas.openxmlformats.org/officeDocument/2006/relationships" r:id="rId26"/>
          <a:extLst>
            <a:ext uri="{FF2B5EF4-FFF2-40B4-BE49-F238E27FC236}">
              <a16:creationId xmlns:a16="http://schemas.microsoft.com/office/drawing/2014/main" id="{00000000-0008-0000-0900-000026000000}"/>
            </a:ext>
          </a:extLst>
        </xdr:cNvPr>
        <xdr:cNvSpPr/>
      </xdr:nvSpPr>
      <xdr:spPr>
        <a:xfrm>
          <a:off x="4548187" y="14335125"/>
          <a:ext cx="3024188" cy="1071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130968</xdr:colOff>
      <xdr:row>17</xdr:row>
      <xdr:rowOff>35719</xdr:rowOff>
    </xdr:from>
    <xdr:to>
      <xdr:col>9</xdr:col>
      <xdr:colOff>83343</xdr:colOff>
      <xdr:row>17</xdr:row>
      <xdr:rowOff>178594</xdr:rowOff>
    </xdr:to>
    <xdr:sp macro="" textlink="">
      <xdr:nvSpPr>
        <xdr:cNvPr id="39" name="Rectangle 38">
          <a:hlinkClick xmlns:r="http://schemas.openxmlformats.org/officeDocument/2006/relationships" r:id="rId26"/>
          <a:extLst>
            <a:ext uri="{FF2B5EF4-FFF2-40B4-BE49-F238E27FC236}">
              <a16:creationId xmlns:a16="http://schemas.microsoft.com/office/drawing/2014/main" id="{00000000-0008-0000-0900-000027000000}"/>
            </a:ext>
          </a:extLst>
        </xdr:cNvPr>
        <xdr:cNvSpPr/>
      </xdr:nvSpPr>
      <xdr:spPr>
        <a:xfrm>
          <a:off x="5214937" y="22467094"/>
          <a:ext cx="233362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grants.nih.gov/grants/policy/person_months_conversion_chart.xls"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grants.nih.gov/grants/policy/person_months_conversion_chart.xls" TargetMode="External"/><Relationship Id="rId6" Type="http://schemas.openxmlformats.org/officeDocument/2006/relationships/comments" Target="../comments2.xml"/><Relationship Id="rId5" Type="http://schemas.openxmlformats.org/officeDocument/2006/relationships/ctrlProp" Target="../ctrlProps/ctrlProp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tabColor theme="4" tint="0.39997558519241921"/>
  </sheetPr>
  <dimension ref="A1:O91"/>
  <sheetViews>
    <sheetView zoomScale="90" zoomScaleNormal="90" workbookViewId="0">
      <selection activeCell="A2" sqref="A2:O2"/>
    </sheetView>
  </sheetViews>
  <sheetFormatPr defaultColWidth="0" defaultRowHeight="0" customHeight="1" zeroHeight="1"/>
  <cols>
    <col min="1" max="1" width="25.6640625" style="39" customWidth="1"/>
    <col min="2" max="2" width="6.33203125" style="39" bestFit="1" customWidth="1"/>
    <col min="3" max="3" width="15.5546875" style="39" bestFit="1" customWidth="1"/>
    <col min="4" max="4" width="8.88671875" style="39" customWidth="1"/>
    <col min="5" max="5" width="12.109375" style="39" customWidth="1"/>
    <col min="6" max="6" width="11.88671875" style="39" bestFit="1" customWidth="1"/>
    <col min="7" max="7" width="10.6640625" style="39" customWidth="1"/>
    <col min="8" max="8" width="10.109375" style="39" bestFit="1" customWidth="1"/>
    <col min="9" max="9" width="9.6640625" style="39" bestFit="1" customWidth="1"/>
    <col min="10" max="10" width="9.109375" style="39" customWidth="1"/>
    <col min="11" max="11" width="5.6640625" style="39" customWidth="1"/>
    <col min="12" max="13" width="7.33203125" style="39" customWidth="1"/>
    <col min="14" max="14" width="6.44140625" style="39" customWidth="1"/>
    <col min="15" max="15" width="9.109375" style="39" customWidth="1"/>
    <col min="16" max="16384" width="0" style="39" hidden="1"/>
  </cols>
  <sheetData>
    <row r="1" spans="1:15" ht="13.8">
      <c r="A1" s="79"/>
      <c r="B1" s="79"/>
      <c r="C1" s="79"/>
      <c r="D1" s="79"/>
      <c r="E1" s="79"/>
      <c r="F1" s="79"/>
      <c r="G1" s="79"/>
      <c r="H1" s="79"/>
      <c r="I1" s="79"/>
      <c r="J1" s="79"/>
      <c r="K1" s="79"/>
      <c r="L1" s="79"/>
      <c r="M1" s="79"/>
      <c r="N1" s="79"/>
      <c r="O1" s="85" t="s">
        <v>195</v>
      </c>
    </row>
    <row r="2" spans="1:15" ht="17.399999999999999">
      <c r="A2" s="273" t="s">
        <v>134</v>
      </c>
      <c r="B2" s="273"/>
      <c r="C2" s="273"/>
      <c r="D2" s="273"/>
      <c r="E2" s="273"/>
      <c r="F2" s="273"/>
      <c r="G2" s="273"/>
      <c r="H2" s="273"/>
      <c r="I2" s="273"/>
      <c r="J2" s="273"/>
      <c r="K2" s="273"/>
      <c r="L2" s="273"/>
      <c r="M2" s="273"/>
      <c r="N2" s="273"/>
      <c r="O2" s="273"/>
    </row>
    <row r="3" spans="1:15" ht="17.399999999999999">
      <c r="A3" s="80"/>
      <c r="B3" s="81"/>
      <c r="C3" s="81"/>
      <c r="D3" s="81"/>
      <c r="E3" s="81"/>
      <c r="F3" s="81"/>
      <c r="G3" s="81"/>
      <c r="H3" s="81"/>
      <c r="I3" s="81"/>
      <c r="J3" s="81"/>
      <c r="K3" s="81"/>
      <c r="L3" s="81"/>
      <c r="M3" s="81"/>
      <c r="N3" s="81"/>
      <c r="O3" s="81"/>
    </row>
    <row r="4" spans="1:15" ht="23.25" customHeight="1">
      <c r="A4" s="274" t="s">
        <v>170</v>
      </c>
      <c r="B4" s="275"/>
      <c r="C4" s="275"/>
      <c r="D4" s="275"/>
      <c r="E4" s="275"/>
      <c r="F4" s="275"/>
      <c r="G4" s="275"/>
      <c r="H4" s="275"/>
      <c r="I4" s="275"/>
      <c r="J4" s="275"/>
      <c r="K4" s="275"/>
      <c r="L4" s="275"/>
      <c r="M4" s="275"/>
      <c r="N4" s="275"/>
      <c r="O4" s="275"/>
    </row>
    <row r="5" spans="1:15" ht="15">
      <c r="A5" s="82"/>
      <c r="B5" s="79"/>
      <c r="C5" s="79"/>
      <c r="D5" s="79"/>
      <c r="E5" s="79"/>
      <c r="F5" s="79"/>
      <c r="G5" s="79"/>
      <c r="H5" s="79"/>
      <c r="I5" s="79"/>
      <c r="J5" s="79"/>
      <c r="K5" s="79"/>
      <c r="L5" s="79"/>
      <c r="M5" s="79"/>
      <c r="N5" s="79"/>
      <c r="O5" s="79"/>
    </row>
    <row r="6" spans="1:15" ht="31.5" customHeight="1">
      <c r="A6" s="271" t="s">
        <v>233</v>
      </c>
      <c r="B6" s="271"/>
      <c r="C6" s="271"/>
      <c r="D6" s="271"/>
      <c r="E6" s="271"/>
      <c r="F6" s="271"/>
      <c r="G6" s="271"/>
      <c r="H6" s="271"/>
      <c r="I6" s="271"/>
      <c r="J6" s="271"/>
      <c r="K6" s="271"/>
      <c r="L6" s="271"/>
      <c r="M6" s="271"/>
      <c r="N6" s="271"/>
      <c r="O6" s="271"/>
    </row>
    <row r="7" spans="1:15" ht="52.5" customHeight="1">
      <c r="A7" s="271" t="s">
        <v>234</v>
      </c>
      <c r="B7" s="271"/>
      <c r="C7" s="271"/>
      <c r="D7" s="271"/>
      <c r="E7" s="271"/>
      <c r="F7" s="271"/>
      <c r="G7" s="271"/>
      <c r="H7" s="271"/>
      <c r="I7" s="271"/>
      <c r="J7" s="271"/>
      <c r="K7" s="271"/>
      <c r="L7" s="271"/>
      <c r="M7" s="271"/>
      <c r="N7" s="271"/>
      <c r="O7" s="271"/>
    </row>
    <row r="8" spans="1:15" ht="15" customHeight="1">
      <c r="A8" s="82"/>
      <c r="B8" s="79"/>
      <c r="C8" s="79"/>
      <c r="D8" s="79"/>
      <c r="E8" s="79"/>
      <c r="F8" s="79"/>
      <c r="G8" s="79"/>
      <c r="H8" s="79"/>
      <c r="I8" s="79"/>
      <c r="J8" s="79"/>
      <c r="K8" s="79"/>
      <c r="L8" s="79"/>
      <c r="M8" s="79"/>
      <c r="N8" s="79"/>
      <c r="O8" s="79"/>
    </row>
    <row r="9" spans="1:15" ht="13.8">
      <c r="A9" s="271" t="s">
        <v>167</v>
      </c>
      <c r="B9" s="271"/>
      <c r="C9" s="271"/>
      <c r="D9" s="271"/>
      <c r="E9" s="271"/>
      <c r="F9" s="271"/>
      <c r="G9" s="271"/>
      <c r="H9" s="271"/>
      <c r="I9" s="271"/>
      <c r="J9" s="271"/>
      <c r="K9" s="271"/>
      <c r="L9" s="271"/>
      <c r="M9" s="271"/>
      <c r="N9" s="271"/>
      <c r="O9" s="271"/>
    </row>
    <row r="10" spans="1:15" ht="13.8">
      <c r="A10" s="276"/>
      <c r="B10" s="276"/>
      <c r="C10" s="276"/>
      <c r="D10" s="276"/>
      <c r="E10" s="276"/>
      <c r="F10" s="276"/>
      <c r="G10" s="276"/>
      <c r="H10" s="276"/>
      <c r="I10" s="276"/>
      <c r="J10" s="276"/>
      <c r="K10" s="276"/>
      <c r="L10" s="276"/>
      <c r="M10" s="276"/>
      <c r="N10" s="276"/>
      <c r="O10" s="276"/>
    </row>
    <row r="11" spans="1:15" ht="15">
      <c r="A11" s="271" t="s">
        <v>196</v>
      </c>
      <c r="B11" s="271"/>
      <c r="C11" s="271"/>
      <c r="D11" s="271"/>
      <c r="E11" s="271"/>
      <c r="F11" s="271"/>
      <c r="G11" s="271"/>
      <c r="H11" s="271"/>
      <c r="I11" s="271"/>
      <c r="J11" s="271"/>
      <c r="K11" s="271"/>
      <c r="L11" s="271"/>
      <c r="M11" s="271"/>
      <c r="N11" s="271"/>
      <c r="O11" s="271"/>
    </row>
    <row r="12" spans="1:15" ht="15.6">
      <c r="A12" s="277" t="s">
        <v>198</v>
      </c>
      <c r="B12" s="277"/>
      <c r="C12" s="277"/>
      <c r="D12" s="277"/>
      <c r="E12" s="277"/>
      <c r="F12" s="277"/>
      <c r="G12" s="277"/>
      <c r="H12" s="277"/>
      <c r="I12" s="277"/>
      <c r="J12" s="277"/>
      <c r="K12" s="277"/>
      <c r="L12" s="277"/>
      <c r="M12" s="277"/>
      <c r="N12" s="277"/>
      <c r="O12" s="90"/>
    </row>
    <row r="13" spans="1:15" ht="15.6">
      <c r="A13" s="277" t="s">
        <v>197</v>
      </c>
      <c r="B13" s="277"/>
      <c r="C13" s="277"/>
      <c r="D13" s="277"/>
      <c r="E13" s="277"/>
      <c r="F13" s="277"/>
      <c r="G13" s="277"/>
      <c r="H13" s="277"/>
      <c r="I13" s="277"/>
      <c r="J13" s="277"/>
      <c r="K13" s="277"/>
      <c r="L13" s="277"/>
      <c r="M13" s="277"/>
      <c r="N13" s="277"/>
      <c r="O13" s="277"/>
    </row>
    <row r="14" spans="1:15" ht="15.6">
      <c r="A14" s="91" t="s">
        <v>199</v>
      </c>
      <c r="B14" s="90"/>
      <c r="C14" s="90"/>
      <c r="D14" s="90"/>
      <c r="E14" s="90"/>
      <c r="F14" s="90"/>
      <c r="G14" s="90"/>
      <c r="H14" s="90"/>
      <c r="I14" s="90"/>
      <c r="J14" s="90"/>
      <c r="K14" s="90"/>
      <c r="L14" s="90"/>
      <c r="M14" s="90"/>
      <c r="N14" s="90"/>
      <c r="O14" s="90"/>
    </row>
    <row r="15" spans="1:15" ht="15.6">
      <c r="A15" s="277" t="s">
        <v>200</v>
      </c>
      <c r="B15" s="277"/>
      <c r="C15" s="277"/>
      <c r="D15" s="277"/>
      <c r="E15" s="277"/>
      <c r="F15" s="277"/>
      <c r="G15" s="277"/>
      <c r="H15" s="277"/>
      <c r="I15" s="277"/>
      <c r="J15" s="277"/>
      <c r="K15" s="277"/>
      <c r="L15" s="277"/>
      <c r="M15" s="277"/>
      <c r="N15" s="277"/>
      <c r="O15" s="277"/>
    </row>
    <row r="16" spans="1:15" ht="16.5" customHeight="1">
      <c r="A16" s="87"/>
      <c r="B16" s="87" t="s">
        <v>203</v>
      </c>
      <c r="C16" s="270" t="s">
        <v>168</v>
      </c>
      <c r="D16" s="270"/>
      <c r="E16" s="270"/>
      <c r="F16" s="270"/>
      <c r="G16" s="270"/>
      <c r="H16" s="270"/>
      <c r="I16" s="270"/>
      <c r="J16" s="270"/>
      <c r="K16" s="270"/>
      <c r="L16" s="270"/>
      <c r="M16" s="270"/>
      <c r="N16" s="270"/>
      <c r="O16" s="270"/>
    </row>
    <row r="17" spans="1:15" ht="13.8">
      <c r="A17" s="87"/>
      <c r="B17" s="87" t="s">
        <v>204</v>
      </c>
      <c r="C17" s="270" t="s">
        <v>169</v>
      </c>
      <c r="D17" s="272"/>
      <c r="E17" s="272"/>
      <c r="F17" s="272"/>
      <c r="G17" s="272"/>
      <c r="H17" s="272"/>
      <c r="I17" s="272"/>
      <c r="J17" s="272"/>
      <c r="K17" s="272"/>
      <c r="L17" s="272"/>
      <c r="M17" s="272"/>
      <c r="N17" s="272"/>
      <c r="O17" s="272"/>
    </row>
    <row r="18" spans="1:15" ht="13.8">
      <c r="A18" s="270"/>
      <c r="B18" s="270"/>
      <c r="C18" s="270"/>
      <c r="D18" s="270"/>
      <c r="E18" s="270"/>
      <c r="F18" s="270"/>
      <c r="G18" s="270"/>
      <c r="H18" s="270"/>
      <c r="I18" s="270"/>
      <c r="J18" s="270"/>
      <c r="K18" s="270"/>
      <c r="L18" s="270"/>
      <c r="M18" s="270"/>
      <c r="N18" s="270"/>
      <c r="O18" s="79"/>
    </row>
    <row r="19" spans="1:15" s="74" customFormat="1" ht="15">
      <c r="A19" s="271" t="s">
        <v>201</v>
      </c>
      <c r="B19" s="271"/>
      <c r="C19" s="271"/>
      <c r="D19" s="271"/>
      <c r="E19" s="271"/>
      <c r="F19" s="271"/>
      <c r="G19" s="271"/>
      <c r="H19" s="271"/>
      <c r="I19" s="271"/>
      <c r="J19" s="271"/>
      <c r="K19" s="271"/>
      <c r="L19" s="271"/>
      <c r="M19" s="271"/>
      <c r="N19" s="271"/>
      <c r="O19" s="271"/>
    </row>
    <row r="20" spans="1:15" s="74" customFormat="1" ht="15">
      <c r="A20" s="271" t="s">
        <v>202</v>
      </c>
      <c r="B20" s="271"/>
      <c r="C20" s="271"/>
      <c r="D20" s="271"/>
      <c r="E20" s="271"/>
      <c r="F20" s="271"/>
      <c r="G20" s="271"/>
      <c r="H20" s="271"/>
      <c r="I20" s="271"/>
      <c r="J20" s="271"/>
      <c r="K20" s="271"/>
      <c r="L20" s="271"/>
      <c r="M20" s="271"/>
      <c r="N20" s="271"/>
      <c r="O20" s="271"/>
    </row>
    <row r="21" spans="1:15" s="74" customFormat="1" ht="13.8">
      <c r="A21" s="272" t="s">
        <v>192</v>
      </c>
      <c r="B21" s="272"/>
      <c r="C21" s="272"/>
      <c r="D21" s="272"/>
      <c r="E21" s="272"/>
      <c r="F21" s="272"/>
      <c r="G21" s="272"/>
      <c r="H21" s="272"/>
      <c r="I21" s="272"/>
      <c r="J21" s="272"/>
      <c r="K21" s="272"/>
      <c r="L21" s="272"/>
      <c r="M21" s="272"/>
      <c r="N21" s="272"/>
      <c r="O21" s="272"/>
    </row>
    <row r="22" spans="1:15" s="74" customFormat="1" ht="13.8">
      <c r="A22" s="272" t="s">
        <v>235</v>
      </c>
      <c r="B22" s="272"/>
      <c r="C22" s="272"/>
      <c r="D22" s="272"/>
      <c r="E22" s="272"/>
      <c r="F22" s="272"/>
      <c r="G22" s="272"/>
      <c r="H22" s="272"/>
      <c r="I22" s="272"/>
      <c r="J22" s="272"/>
      <c r="K22" s="272"/>
      <c r="L22" s="272"/>
      <c r="M22" s="272"/>
      <c r="N22" s="272"/>
      <c r="O22" s="272"/>
    </row>
    <row r="23" spans="1:15" s="74" customFormat="1" ht="13.8">
      <c r="A23" s="272" t="s">
        <v>231</v>
      </c>
      <c r="B23" s="272"/>
      <c r="C23" s="272"/>
      <c r="D23" s="272"/>
      <c r="E23" s="272"/>
      <c r="F23" s="272"/>
      <c r="G23" s="272"/>
      <c r="H23" s="272"/>
      <c r="I23" s="272"/>
      <c r="J23" s="272"/>
      <c r="K23" s="272"/>
      <c r="L23" s="272"/>
      <c r="M23" s="272"/>
      <c r="N23" s="272"/>
      <c r="O23" s="272"/>
    </row>
    <row r="24" spans="1:15" s="74" customFormat="1" ht="13.8">
      <c r="A24" s="272" t="s">
        <v>232</v>
      </c>
      <c r="B24" s="272"/>
      <c r="C24" s="272"/>
      <c r="D24" s="272"/>
      <c r="E24" s="272"/>
      <c r="F24" s="272"/>
      <c r="G24" s="272"/>
      <c r="H24" s="272"/>
      <c r="I24" s="272"/>
      <c r="J24" s="272"/>
      <c r="K24" s="272"/>
      <c r="L24" s="272"/>
      <c r="M24" s="272"/>
      <c r="N24" s="272"/>
      <c r="O24" s="272"/>
    </row>
    <row r="25" spans="1:15" s="74" customFormat="1" ht="13.8">
      <c r="A25" s="272" t="s">
        <v>193</v>
      </c>
      <c r="B25" s="272"/>
      <c r="C25" s="272"/>
      <c r="D25" s="272"/>
      <c r="E25" s="272"/>
      <c r="F25" s="272"/>
      <c r="G25" s="272"/>
      <c r="H25" s="272"/>
      <c r="I25" s="272"/>
      <c r="J25" s="272"/>
      <c r="K25" s="272"/>
      <c r="L25" s="272"/>
      <c r="M25" s="272"/>
      <c r="N25" s="272"/>
      <c r="O25" s="272"/>
    </row>
    <row r="26" spans="1:15" s="74" customFormat="1" ht="13.8">
      <c r="A26" s="87"/>
      <c r="B26" s="87"/>
      <c r="C26" s="87"/>
      <c r="D26" s="87"/>
      <c r="E26" s="87"/>
      <c r="F26" s="87"/>
      <c r="G26" s="87"/>
      <c r="H26" s="87"/>
      <c r="I26" s="87"/>
      <c r="J26" s="87"/>
      <c r="K26" s="87"/>
      <c r="L26" s="87"/>
      <c r="M26" s="87"/>
      <c r="N26" s="87"/>
      <c r="O26" s="87"/>
    </row>
    <row r="27" spans="1:15" ht="15.6">
      <c r="A27" s="279" t="s">
        <v>194</v>
      </c>
      <c r="B27" s="279"/>
      <c r="C27" s="279"/>
      <c r="D27" s="279"/>
      <c r="E27" s="279"/>
      <c r="F27" s="279"/>
      <c r="G27" s="279"/>
      <c r="H27" s="279"/>
      <c r="I27" s="279"/>
      <c r="J27" s="279"/>
      <c r="K27" s="279"/>
      <c r="L27" s="279"/>
      <c r="M27" s="279"/>
      <c r="N27" s="279"/>
      <c r="O27" s="279"/>
    </row>
    <row r="28" spans="1:15" ht="15">
      <c r="A28" s="82"/>
      <c r="B28" s="79"/>
      <c r="C28" s="79"/>
      <c r="D28" s="79"/>
      <c r="E28" s="79"/>
      <c r="F28" s="79"/>
      <c r="G28" s="79"/>
      <c r="H28" s="79"/>
      <c r="I28" s="79"/>
      <c r="J28" s="79"/>
      <c r="K28" s="79"/>
      <c r="L28" s="79"/>
      <c r="M28" s="79"/>
      <c r="N28" s="79"/>
      <c r="O28" s="79"/>
    </row>
    <row r="29" spans="1:15" s="74" customFormat="1" ht="15">
      <c r="A29" s="271" t="s">
        <v>236</v>
      </c>
      <c r="B29" s="271"/>
      <c r="C29" s="271"/>
      <c r="D29" s="271"/>
      <c r="E29" s="271"/>
      <c r="F29" s="271"/>
      <c r="G29" s="271"/>
      <c r="H29" s="271"/>
      <c r="I29" s="271"/>
      <c r="J29" s="271"/>
      <c r="K29" s="271"/>
      <c r="L29" s="271"/>
      <c r="M29" s="271"/>
      <c r="N29" s="271"/>
      <c r="O29" s="271"/>
    </row>
    <row r="30" spans="1:15" ht="13.8">
      <c r="A30" s="92"/>
      <c r="B30" s="79"/>
      <c r="C30" s="79"/>
      <c r="D30" s="79"/>
      <c r="E30" s="79"/>
      <c r="F30" s="79"/>
      <c r="G30" s="79"/>
      <c r="H30" s="79"/>
      <c r="I30" s="79"/>
      <c r="J30" s="79"/>
      <c r="K30" s="79"/>
      <c r="L30" s="79"/>
      <c r="M30" s="79"/>
      <c r="N30" s="79"/>
      <c r="O30" s="79"/>
    </row>
    <row r="31" spans="1:15" ht="15">
      <c r="A31" s="271" t="s">
        <v>222</v>
      </c>
      <c r="B31" s="271"/>
      <c r="C31" s="271"/>
      <c r="D31" s="271"/>
      <c r="E31" s="271"/>
      <c r="F31" s="271"/>
      <c r="G31" s="271"/>
      <c r="H31" s="271"/>
      <c r="I31" s="271"/>
      <c r="J31" s="271"/>
      <c r="K31" s="271"/>
      <c r="L31" s="271"/>
      <c r="M31" s="271"/>
      <c r="N31" s="271"/>
      <c r="O31" s="271"/>
    </row>
    <row r="32" spans="1:15" ht="37.5" customHeight="1">
      <c r="A32" s="271" t="s">
        <v>221</v>
      </c>
      <c r="B32" s="271"/>
      <c r="C32" s="271"/>
      <c r="D32" s="271"/>
      <c r="E32" s="271"/>
      <c r="F32" s="271"/>
      <c r="G32" s="271"/>
      <c r="H32" s="271"/>
      <c r="I32" s="271"/>
      <c r="J32" s="271"/>
      <c r="K32" s="271"/>
      <c r="L32" s="271"/>
      <c r="M32" s="271"/>
      <c r="N32" s="271"/>
      <c r="O32" s="271"/>
    </row>
    <row r="33" spans="1:15" ht="15">
      <c r="A33" s="86"/>
      <c r="B33" s="270" t="s">
        <v>205</v>
      </c>
      <c r="C33" s="270"/>
      <c r="D33" s="270"/>
      <c r="E33" s="270"/>
      <c r="F33" s="270"/>
      <c r="G33" s="270"/>
      <c r="H33" s="270"/>
      <c r="I33" s="270"/>
      <c r="J33" s="270"/>
      <c r="K33" s="270"/>
      <c r="L33" s="270"/>
      <c r="M33" s="270"/>
      <c r="N33" s="270"/>
      <c r="O33" s="270"/>
    </row>
    <row r="34" spans="1:15" ht="15">
      <c r="A34" s="86"/>
      <c r="B34" s="270" t="s">
        <v>206</v>
      </c>
      <c r="C34" s="270"/>
      <c r="D34" s="270"/>
      <c r="E34" s="270"/>
      <c r="F34" s="270"/>
      <c r="G34" s="270"/>
      <c r="H34" s="270"/>
      <c r="I34" s="270"/>
      <c r="J34" s="270"/>
      <c r="K34" s="270"/>
      <c r="L34" s="270"/>
      <c r="M34" s="270"/>
      <c r="N34" s="270"/>
      <c r="O34" s="270"/>
    </row>
    <row r="35" spans="1:15" ht="15">
      <c r="A35" s="86"/>
      <c r="B35" s="270" t="s">
        <v>207</v>
      </c>
      <c r="C35" s="270"/>
      <c r="D35" s="270"/>
      <c r="E35" s="270"/>
      <c r="F35" s="270"/>
      <c r="G35" s="270"/>
      <c r="H35" s="270"/>
      <c r="I35" s="270"/>
      <c r="J35" s="270"/>
      <c r="K35" s="270"/>
      <c r="L35" s="270"/>
      <c r="M35" s="270"/>
      <c r="N35" s="270"/>
      <c r="O35" s="270"/>
    </row>
    <row r="36" spans="1:15" ht="15">
      <c r="A36" s="86"/>
      <c r="B36" s="270" t="s">
        <v>208</v>
      </c>
      <c r="C36" s="270"/>
      <c r="D36" s="270"/>
      <c r="E36" s="270"/>
      <c r="F36" s="270"/>
      <c r="G36" s="270"/>
      <c r="H36" s="270"/>
      <c r="I36" s="270"/>
      <c r="J36" s="270"/>
      <c r="K36" s="270"/>
      <c r="L36" s="270"/>
      <c r="M36" s="270"/>
      <c r="N36" s="270"/>
      <c r="O36" s="270"/>
    </row>
    <row r="37" spans="1:15" ht="15">
      <c r="A37" s="86"/>
      <c r="B37" s="270" t="s">
        <v>209</v>
      </c>
      <c r="C37" s="270"/>
      <c r="D37" s="270"/>
      <c r="E37" s="270"/>
      <c r="F37" s="270"/>
      <c r="G37" s="270"/>
      <c r="H37" s="270"/>
      <c r="I37" s="270"/>
      <c r="J37" s="270"/>
      <c r="K37" s="270"/>
      <c r="L37" s="270"/>
      <c r="M37" s="270"/>
      <c r="N37" s="270"/>
      <c r="O37" s="270"/>
    </row>
    <row r="38" spans="1:15" ht="15">
      <c r="A38" s="86"/>
      <c r="B38" s="270" t="s">
        <v>210</v>
      </c>
      <c r="C38" s="270"/>
      <c r="D38" s="270"/>
      <c r="E38" s="270"/>
      <c r="F38" s="270"/>
      <c r="G38" s="270"/>
      <c r="H38" s="270"/>
      <c r="I38" s="270"/>
      <c r="J38" s="270"/>
      <c r="K38" s="270"/>
      <c r="L38" s="270"/>
      <c r="M38" s="270"/>
      <c r="N38" s="270"/>
      <c r="O38" s="270"/>
    </row>
    <row r="39" spans="1:15" ht="15">
      <c r="A39" s="86"/>
      <c r="B39" s="270" t="s">
        <v>211</v>
      </c>
      <c r="C39" s="270"/>
      <c r="D39" s="270"/>
      <c r="E39" s="270"/>
      <c r="F39" s="270"/>
      <c r="G39" s="270"/>
      <c r="H39" s="270"/>
      <c r="I39" s="270"/>
      <c r="J39" s="270"/>
      <c r="K39" s="270"/>
      <c r="L39" s="270"/>
      <c r="M39" s="270"/>
      <c r="N39" s="270"/>
      <c r="O39" s="270"/>
    </row>
    <row r="40" spans="1:15" ht="15">
      <c r="A40" s="86"/>
      <c r="B40" s="270" t="s">
        <v>212</v>
      </c>
      <c r="C40" s="270"/>
      <c r="D40" s="270"/>
      <c r="E40" s="270"/>
      <c r="F40" s="270"/>
      <c r="G40" s="270"/>
      <c r="H40" s="270"/>
      <c r="I40" s="270"/>
      <c r="J40" s="270"/>
      <c r="K40" s="270"/>
      <c r="L40" s="270"/>
      <c r="M40" s="270"/>
      <c r="N40" s="270"/>
      <c r="O40" s="270"/>
    </row>
    <row r="41" spans="1:15" ht="15">
      <c r="A41" s="86"/>
      <c r="B41" s="270" t="s">
        <v>213</v>
      </c>
      <c r="C41" s="270"/>
      <c r="D41" s="270"/>
      <c r="E41" s="270"/>
      <c r="F41" s="270"/>
      <c r="G41" s="270"/>
      <c r="H41" s="270"/>
      <c r="I41" s="270"/>
      <c r="J41" s="270"/>
      <c r="K41" s="270"/>
      <c r="L41" s="270"/>
      <c r="M41" s="270"/>
      <c r="N41" s="270"/>
      <c r="O41" s="270"/>
    </row>
    <row r="42" spans="1:15" ht="15">
      <c r="A42" s="86"/>
      <c r="B42" s="270" t="s">
        <v>214</v>
      </c>
      <c r="C42" s="270"/>
      <c r="D42" s="270"/>
      <c r="E42" s="270"/>
      <c r="F42" s="270"/>
      <c r="G42" s="270"/>
      <c r="H42" s="270"/>
      <c r="I42" s="270"/>
      <c r="J42" s="270"/>
      <c r="K42" s="270"/>
      <c r="L42" s="270"/>
      <c r="M42" s="270"/>
      <c r="N42" s="270"/>
      <c r="O42" s="270"/>
    </row>
    <row r="43" spans="1:15" ht="15">
      <c r="A43" s="86"/>
      <c r="B43" s="270" t="s">
        <v>215</v>
      </c>
      <c r="C43" s="270"/>
      <c r="D43" s="270"/>
      <c r="E43" s="270"/>
      <c r="F43" s="270"/>
      <c r="G43" s="270"/>
      <c r="H43" s="270"/>
      <c r="I43" s="270"/>
      <c r="J43" s="270"/>
      <c r="K43" s="270"/>
      <c r="L43" s="270"/>
      <c r="M43" s="270"/>
      <c r="N43" s="270"/>
      <c r="O43" s="270"/>
    </row>
    <row r="44" spans="1:15" ht="15">
      <c r="A44" s="86"/>
      <c r="B44" s="270" t="s">
        <v>216</v>
      </c>
      <c r="C44" s="270"/>
      <c r="D44" s="270"/>
      <c r="E44" s="270"/>
      <c r="F44" s="270"/>
      <c r="G44" s="270"/>
      <c r="H44" s="270"/>
      <c r="I44" s="270"/>
      <c r="J44" s="270"/>
      <c r="K44" s="270"/>
      <c r="L44" s="270"/>
      <c r="M44" s="270"/>
      <c r="N44" s="270"/>
      <c r="O44" s="270"/>
    </row>
    <row r="45" spans="1:15" ht="15">
      <c r="A45" s="86"/>
      <c r="B45" s="270" t="s">
        <v>217</v>
      </c>
      <c r="C45" s="270"/>
      <c r="D45" s="270"/>
      <c r="E45" s="270"/>
      <c r="F45" s="270"/>
      <c r="G45" s="270"/>
      <c r="H45" s="270"/>
      <c r="I45" s="270"/>
      <c r="J45" s="270"/>
      <c r="K45" s="270"/>
      <c r="L45" s="270"/>
      <c r="M45" s="270"/>
      <c r="N45" s="270"/>
      <c r="O45" s="270"/>
    </row>
    <row r="46" spans="1:15" ht="15">
      <c r="A46" s="86"/>
      <c r="B46" s="270" t="s">
        <v>218</v>
      </c>
      <c r="C46" s="270"/>
      <c r="D46" s="270"/>
      <c r="E46" s="270"/>
      <c r="F46" s="270"/>
      <c r="G46" s="270"/>
      <c r="H46" s="270"/>
      <c r="I46" s="270"/>
      <c r="J46" s="270"/>
      <c r="K46" s="270"/>
      <c r="L46" s="270"/>
      <c r="M46" s="270"/>
      <c r="N46" s="270"/>
      <c r="O46" s="270"/>
    </row>
    <row r="47" spans="1:15" ht="15">
      <c r="A47" s="86"/>
      <c r="B47" s="270" t="s">
        <v>219</v>
      </c>
      <c r="C47" s="270"/>
      <c r="D47" s="270"/>
      <c r="E47" s="270"/>
      <c r="F47" s="270"/>
      <c r="G47" s="270"/>
      <c r="H47" s="270"/>
      <c r="I47" s="270"/>
      <c r="J47" s="270"/>
      <c r="K47" s="270"/>
      <c r="L47" s="270"/>
      <c r="M47" s="270"/>
      <c r="N47" s="270"/>
      <c r="O47" s="270"/>
    </row>
    <row r="48" spans="1:15" ht="15">
      <c r="A48" s="86"/>
      <c r="B48" s="271"/>
      <c r="C48" s="271"/>
      <c r="D48" s="271"/>
      <c r="E48" s="271"/>
      <c r="F48" s="271"/>
      <c r="G48" s="271"/>
      <c r="H48" s="271"/>
      <c r="I48" s="271"/>
      <c r="J48" s="271"/>
      <c r="K48" s="271"/>
      <c r="L48" s="271"/>
      <c r="M48" s="271"/>
      <c r="N48" s="271"/>
      <c r="O48" s="271"/>
    </row>
    <row r="49" spans="1:15" s="74" customFormat="1" ht="15">
      <c r="A49" s="271" t="s">
        <v>220</v>
      </c>
      <c r="B49" s="271"/>
      <c r="C49" s="271"/>
      <c r="D49" s="271"/>
      <c r="E49" s="271"/>
      <c r="F49" s="271"/>
      <c r="G49" s="271"/>
      <c r="H49" s="271"/>
      <c r="I49" s="271"/>
      <c r="J49" s="271"/>
      <c r="K49" s="271"/>
      <c r="L49" s="271"/>
      <c r="M49" s="271"/>
      <c r="N49" s="271"/>
      <c r="O49" s="271"/>
    </row>
    <row r="50" spans="1:15" ht="15">
      <c r="A50" s="86"/>
      <c r="B50" s="86"/>
      <c r="C50" s="86"/>
      <c r="D50" s="86"/>
      <c r="E50" s="86"/>
      <c r="F50" s="86"/>
      <c r="G50" s="86"/>
      <c r="H50" s="86"/>
      <c r="I50" s="86"/>
      <c r="J50" s="86"/>
      <c r="K50" s="86"/>
      <c r="L50" s="86"/>
      <c r="M50" s="86"/>
      <c r="N50" s="86"/>
      <c r="O50" s="86"/>
    </row>
    <row r="51" spans="1:15" ht="15">
      <c r="A51" s="271" t="s">
        <v>226</v>
      </c>
      <c r="B51" s="271"/>
      <c r="C51" s="271"/>
      <c r="D51" s="271"/>
      <c r="E51" s="271"/>
      <c r="F51" s="271"/>
      <c r="G51" s="271"/>
      <c r="H51" s="271"/>
      <c r="I51" s="271"/>
      <c r="J51" s="271"/>
      <c r="K51" s="271"/>
      <c r="L51" s="271"/>
      <c r="M51" s="271"/>
      <c r="N51" s="271"/>
      <c r="O51" s="271"/>
    </row>
    <row r="52" spans="1:15" ht="15">
      <c r="A52" s="86"/>
      <c r="B52" s="270" t="s">
        <v>223</v>
      </c>
      <c r="C52" s="270"/>
      <c r="D52" s="270"/>
      <c r="E52" s="270"/>
      <c r="F52" s="270"/>
      <c r="G52" s="270"/>
      <c r="H52" s="270"/>
      <c r="I52" s="270"/>
      <c r="J52" s="270"/>
      <c r="K52" s="270"/>
      <c r="L52" s="270"/>
      <c r="M52" s="270"/>
      <c r="N52" s="270"/>
      <c r="O52" s="270"/>
    </row>
    <row r="53" spans="1:15" ht="15">
      <c r="A53" s="86"/>
      <c r="B53" s="270" t="s">
        <v>224</v>
      </c>
      <c r="C53" s="270"/>
      <c r="D53" s="270"/>
      <c r="E53" s="270"/>
      <c r="F53" s="270"/>
      <c r="G53" s="270"/>
      <c r="H53" s="270"/>
      <c r="I53" s="270"/>
      <c r="J53" s="270"/>
      <c r="K53" s="270"/>
      <c r="L53" s="270"/>
      <c r="M53" s="270"/>
      <c r="N53" s="270"/>
      <c r="O53" s="270"/>
    </row>
    <row r="54" spans="1:15" ht="15">
      <c r="A54" s="86"/>
      <c r="B54" s="270" t="s">
        <v>227</v>
      </c>
      <c r="C54" s="270"/>
      <c r="D54" s="270"/>
      <c r="E54" s="270"/>
      <c r="F54" s="270"/>
      <c r="G54" s="270"/>
      <c r="H54" s="270"/>
      <c r="I54" s="270"/>
      <c r="J54" s="270"/>
      <c r="K54" s="270"/>
      <c r="L54" s="270"/>
      <c r="M54" s="270"/>
      <c r="N54" s="270"/>
      <c r="O54" s="270"/>
    </row>
    <row r="55" spans="1:15" ht="15">
      <c r="A55" s="86"/>
      <c r="B55" s="270" t="s">
        <v>225</v>
      </c>
      <c r="C55" s="270"/>
      <c r="D55" s="270"/>
      <c r="E55" s="270"/>
      <c r="F55" s="270"/>
      <c r="G55" s="270"/>
      <c r="H55" s="270"/>
      <c r="I55" s="270"/>
      <c r="J55" s="270"/>
      <c r="K55" s="270"/>
      <c r="L55" s="270"/>
      <c r="M55" s="270"/>
      <c r="N55" s="270"/>
      <c r="O55" s="270"/>
    </row>
    <row r="56" spans="1:15" ht="15">
      <c r="A56" s="86"/>
      <c r="B56" s="270" t="s">
        <v>249</v>
      </c>
      <c r="C56" s="270"/>
      <c r="D56" s="270"/>
      <c r="E56" s="270"/>
      <c r="F56" s="270"/>
      <c r="G56" s="270"/>
      <c r="H56" s="270"/>
      <c r="I56" s="270"/>
      <c r="J56" s="270"/>
      <c r="K56" s="270"/>
      <c r="L56" s="270"/>
      <c r="M56" s="270"/>
      <c r="N56" s="270"/>
      <c r="O56" s="270"/>
    </row>
    <row r="57" spans="1:15" ht="15">
      <c r="A57" s="86"/>
      <c r="B57" s="86"/>
      <c r="C57" s="86"/>
      <c r="D57" s="86"/>
      <c r="E57" s="86"/>
      <c r="F57" s="86"/>
      <c r="G57" s="86"/>
      <c r="H57" s="86"/>
      <c r="I57" s="86"/>
      <c r="J57" s="86"/>
      <c r="K57" s="86"/>
      <c r="L57" s="86"/>
      <c r="M57" s="86"/>
      <c r="N57" s="86"/>
      <c r="O57" s="86"/>
    </row>
    <row r="58" spans="1:15" ht="15">
      <c r="A58" s="271" t="s">
        <v>228</v>
      </c>
      <c r="B58" s="271"/>
      <c r="C58" s="271"/>
      <c r="D58" s="271"/>
      <c r="E58" s="271"/>
      <c r="F58" s="271"/>
      <c r="G58" s="271"/>
      <c r="H58" s="271"/>
      <c r="I58" s="271"/>
      <c r="J58" s="271"/>
      <c r="K58" s="271"/>
      <c r="L58" s="271"/>
      <c r="M58" s="271"/>
      <c r="N58" s="271"/>
      <c r="O58" s="271"/>
    </row>
    <row r="59" spans="1:15" ht="15">
      <c r="A59" s="271" t="s">
        <v>229</v>
      </c>
      <c r="B59" s="271"/>
      <c r="C59" s="271"/>
      <c r="D59" s="271"/>
      <c r="E59" s="271"/>
      <c r="F59" s="271"/>
      <c r="G59" s="271"/>
      <c r="H59" s="271"/>
      <c r="I59" s="271"/>
      <c r="J59" s="271"/>
      <c r="K59" s="271"/>
      <c r="L59" s="271"/>
      <c r="M59" s="271"/>
      <c r="N59" s="271"/>
      <c r="O59" s="271"/>
    </row>
    <row r="60" spans="1:15" ht="15">
      <c r="A60" s="271" t="s">
        <v>230</v>
      </c>
      <c r="B60" s="271"/>
      <c r="C60" s="271"/>
      <c r="D60" s="271"/>
      <c r="E60" s="271"/>
      <c r="F60" s="271"/>
      <c r="G60" s="271"/>
      <c r="H60" s="271"/>
      <c r="I60" s="271"/>
      <c r="J60" s="271"/>
      <c r="K60" s="271"/>
      <c r="L60" s="271"/>
      <c r="M60" s="271"/>
      <c r="N60" s="271"/>
      <c r="O60" s="271"/>
    </row>
    <row r="61" spans="1:15" ht="13.8">
      <c r="A61" s="270"/>
      <c r="B61" s="270"/>
      <c r="C61" s="270"/>
      <c r="D61" s="270"/>
      <c r="E61" s="270"/>
      <c r="F61" s="270"/>
      <c r="G61" s="270"/>
      <c r="H61" s="270"/>
      <c r="I61" s="270"/>
      <c r="J61" s="270"/>
      <c r="K61" s="270"/>
      <c r="L61" s="270"/>
      <c r="M61" s="270"/>
      <c r="N61" s="270"/>
      <c r="O61" s="270"/>
    </row>
    <row r="62" spans="1:15" s="74" customFormat="1" ht="15">
      <c r="A62" s="271" t="s">
        <v>237</v>
      </c>
      <c r="B62" s="271"/>
      <c r="C62" s="271"/>
      <c r="D62" s="271"/>
      <c r="E62" s="271"/>
      <c r="F62" s="271"/>
      <c r="G62" s="271"/>
      <c r="H62" s="271"/>
      <c r="I62" s="271"/>
      <c r="J62" s="271"/>
      <c r="K62" s="271"/>
      <c r="L62" s="271"/>
      <c r="M62" s="271"/>
      <c r="N62" s="271"/>
      <c r="O62" s="271"/>
    </row>
    <row r="63" spans="1:15" ht="15">
      <c r="A63" s="271" t="s">
        <v>238</v>
      </c>
      <c r="B63" s="271"/>
      <c r="C63" s="271"/>
      <c r="D63" s="271"/>
      <c r="E63" s="271"/>
      <c r="F63" s="271"/>
      <c r="G63" s="271"/>
      <c r="H63" s="271"/>
      <c r="I63" s="271"/>
      <c r="J63" s="271"/>
      <c r="K63" s="271"/>
      <c r="L63" s="271"/>
      <c r="M63" s="271"/>
      <c r="N63" s="271"/>
      <c r="O63" s="271"/>
    </row>
    <row r="64" spans="1:15" ht="36" customHeight="1">
      <c r="A64" s="83"/>
      <c r="B64" s="81"/>
      <c r="C64" s="81"/>
      <c r="D64" s="81"/>
      <c r="E64" s="81"/>
      <c r="F64" s="81"/>
      <c r="G64" s="81"/>
      <c r="H64" s="81"/>
      <c r="I64" s="81"/>
      <c r="J64" s="81"/>
      <c r="K64" s="81"/>
      <c r="L64" s="81"/>
      <c r="M64" s="81"/>
      <c r="N64" s="81"/>
      <c r="O64" s="81"/>
    </row>
    <row r="65" spans="1:15" ht="13.8" hidden="1">
      <c r="A65" s="278" t="s">
        <v>135</v>
      </c>
      <c r="B65" s="278"/>
      <c r="C65" s="278"/>
      <c r="D65" s="40"/>
      <c r="E65" s="40"/>
      <c r="F65" s="40"/>
      <c r="G65" s="40"/>
      <c r="H65" s="40"/>
      <c r="I65" s="40"/>
      <c r="J65" s="40"/>
      <c r="K65" s="40"/>
      <c r="L65" s="40"/>
      <c r="M65" s="40"/>
      <c r="N65" s="40"/>
      <c r="O65" s="41"/>
    </row>
    <row r="66" spans="1:15" ht="13.8" hidden="1"/>
    <row r="67" spans="1:15" ht="13.8" hidden="1"/>
    <row r="68" spans="1:15" ht="15.6" hidden="1">
      <c r="A68" s="12" t="s">
        <v>136</v>
      </c>
    </row>
    <row r="69" spans="1:15" ht="13.8" hidden="1"/>
    <row r="70" spans="1:15" ht="13.8" hidden="1">
      <c r="A70" s="13" t="s">
        <v>137</v>
      </c>
      <c r="B70" s="13"/>
      <c r="C70" s="13"/>
      <c r="D70" s="14"/>
      <c r="E70" s="15"/>
      <c r="F70" s="16">
        <v>39814</v>
      </c>
      <c r="G70" s="16" t="s">
        <v>138</v>
      </c>
      <c r="H70" s="16">
        <v>40178</v>
      </c>
      <c r="I70" s="17"/>
    </row>
    <row r="71" spans="1:15" ht="26.4" hidden="1">
      <c r="A71" s="18" t="s">
        <v>32</v>
      </c>
      <c r="B71" s="19" t="s">
        <v>139</v>
      </c>
      <c r="C71" s="19" t="s">
        <v>140</v>
      </c>
      <c r="D71" s="20" t="s">
        <v>18</v>
      </c>
      <c r="E71" s="21" t="s">
        <v>141</v>
      </c>
      <c r="F71" s="21" t="s">
        <v>142</v>
      </c>
      <c r="G71" s="21" t="s">
        <v>143</v>
      </c>
      <c r="H71" s="21" t="s">
        <v>20</v>
      </c>
      <c r="I71" s="22" t="s">
        <v>144</v>
      </c>
    </row>
    <row r="72" spans="1:15" ht="13.8" hidden="1">
      <c r="A72" s="23"/>
      <c r="B72" s="23"/>
      <c r="C72" s="23"/>
      <c r="D72" s="24"/>
      <c r="E72" s="23"/>
      <c r="F72" s="23"/>
      <c r="G72" s="23"/>
      <c r="H72" s="23"/>
      <c r="I72" s="23"/>
    </row>
    <row r="73" spans="1:15" ht="13.8" hidden="1">
      <c r="A73" s="25" t="s">
        <v>145</v>
      </c>
      <c r="B73" s="26" t="s">
        <v>146</v>
      </c>
      <c r="C73" s="27" t="s">
        <v>147</v>
      </c>
      <c r="D73" s="28">
        <v>1</v>
      </c>
      <c r="E73" s="29">
        <v>12</v>
      </c>
      <c r="F73" s="30">
        <v>100000</v>
      </c>
      <c r="G73" s="31">
        <v>100000</v>
      </c>
      <c r="H73" s="32">
        <v>35250</v>
      </c>
      <c r="I73" s="33">
        <v>135250</v>
      </c>
    </row>
    <row r="74" spans="1:15" ht="13.8" hidden="1"/>
    <row r="75" spans="1:15" ht="13.8" hidden="1">
      <c r="A75" s="34" t="s">
        <v>148</v>
      </c>
      <c r="G75" s="42"/>
      <c r="H75" s="42"/>
    </row>
    <row r="76" spans="1:15" ht="13.8" hidden="1">
      <c r="A76" s="43" t="s">
        <v>149</v>
      </c>
      <c r="B76" s="40"/>
      <c r="C76" s="43" t="s">
        <v>150</v>
      </c>
      <c r="D76" s="44">
        <v>0.35</v>
      </c>
      <c r="G76" s="42"/>
      <c r="H76" s="42"/>
    </row>
    <row r="77" spans="1:15" ht="13.8" hidden="1">
      <c r="A77" s="45" t="s">
        <v>151</v>
      </c>
      <c r="C77" s="45" t="s">
        <v>152</v>
      </c>
      <c r="D77" s="46">
        <v>0.36</v>
      </c>
    </row>
    <row r="78" spans="1:15" ht="13.8" hidden="1">
      <c r="A78" s="47">
        <v>100000</v>
      </c>
      <c r="B78" s="48" t="s">
        <v>153</v>
      </c>
      <c r="C78" s="49">
        <v>8333.3333333333339</v>
      </c>
      <c r="D78" s="48" t="s">
        <v>154</v>
      </c>
      <c r="E78" s="50"/>
      <c r="J78" s="42"/>
    </row>
    <row r="79" spans="1:15" ht="13.8" hidden="1">
      <c r="C79" s="51"/>
      <c r="G79" s="42"/>
      <c r="H79" s="42"/>
    </row>
    <row r="80" spans="1:15" ht="13.8" hidden="1">
      <c r="A80" s="52"/>
      <c r="B80" s="53" t="s">
        <v>155</v>
      </c>
      <c r="C80" s="54">
        <v>8333.3333333333339</v>
      </c>
      <c r="D80" s="55"/>
      <c r="E80" s="56" t="s">
        <v>155</v>
      </c>
      <c r="F80" s="57">
        <v>8333.3333333333339</v>
      </c>
      <c r="G80" s="53"/>
      <c r="H80" s="53" t="s">
        <v>156</v>
      </c>
      <c r="I80" s="54">
        <v>26250</v>
      </c>
    </row>
    <row r="81" spans="1:9" ht="13.8" hidden="1">
      <c r="A81" s="58"/>
      <c r="B81" s="59" t="s">
        <v>157</v>
      </c>
      <c r="C81" s="60" t="s">
        <v>158</v>
      </c>
      <c r="D81" s="61"/>
      <c r="E81" s="62" t="s">
        <v>157</v>
      </c>
      <c r="F81" s="63" t="s">
        <v>159</v>
      </c>
      <c r="G81" s="62"/>
      <c r="H81" s="62" t="s">
        <v>160</v>
      </c>
      <c r="I81" s="64">
        <v>9000</v>
      </c>
    </row>
    <row r="82" spans="1:9" ht="13.8" hidden="1">
      <c r="A82" s="58"/>
      <c r="B82" s="59" t="s">
        <v>161</v>
      </c>
      <c r="C82" s="65">
        <v>75000</v>
      </c>
      <c r="D82" s="61"/>
      <c r="E82" s="62" t="s">
        <v>162</v>
      </c>
      <c r="F82" s="66">
        <v>25000</v>
      </c>
      <c r="G82" s="35"/>
      <c r="H82" s="36" t="s">
        <v>163</v>
      </c>
      <c r="I82" s="37">
        <v>35250</v>
      </c>
    </row>
    <row r="83" spans="1:9" ht="13.8" hidden="1">
      <c r="A83" s="58"/>
      <c r="B83" s="59" t="s">
        <v>150</v>
      </c>
      <c r="C83" s="67" t="s">
        <v>164</v>
      </c>
      <c r="D83" s="61"/>
      <c r="E83" s="62" t="s">
        <v>152</v>
      </c>
      <c r="F83" s="68" t="s">
        <v>165</v>
      </c>
    </row>
    <row r="84" spans="1:9" ht="13.8" hidden="1">
      <c r="A84" s="69"/>
      <c r="B84" s="70" t="s">
        <v>156</v>
      </c>
      <c r="C84" s="71">
        <v>26250</v>
      </c>
      <c r="D84" s="72"/>
      <c r="E84" s="73" t="s">
        <v>160</v>
      </c>
      <c r="F84" s="64">
        <v>9000</v>
      </c>
    </row>
    <row r="85" spans="1:9" ht="13.8" hidden="1"/>
    <row r="86" spans="1:9" ht="13.8" hidden="1">
      <c r="A86" s="38" t="s">
        <v>166</v>
      </c>
    </row>
    <row r="87" spans="1:9" ht="13.8" hidden="1"/>
    <row r="88" spans="1:9" ht="13.8" hidden="1"/>
    <row r="89" spans="1:9" ht="12.75" hidden="1" customHeight="1"/>
    <row r="90" spans="1:9" ht="12.75" hidden="1" customHeight="1"/>
    <row r="91" spans="1:9" ht="12.75" hidden="1" customHeight="1"/>
  </sheetData>
  <sheetProtection algorithmName="SHA-512" hashValue="DURmY7Akuwkqqb1tOiwXsnpPj+3DSgAspe/FmbFRmqIC8MRmzs86qnQv2B4swK3AyyvmwurXixtEtozz1b22pA==" saltValue="QSrtpyK8SJcKLRrRg8zB0g==" spinCount="100000" sheet="1" objects="1" scenarios="1"/>
  <mergeCells count="53">
    <mergeCell ref="A61:O61"/>
    <mergeCell ref="A58:O58"/>
    <mergeCell ref="A59:O59"/>
    <mergeCell ref="A60:O60"/>
    <mergeCell ref="A22:O22"/>
    <mergeCell ref="A32:O32"/>
    <mergeCell ref="B33:O33"/>
    <mergeCell ref="B47:O47"/>
    <mergeCell ref="B42:O42"/>
    <mergeCell ref="B48:O48"/>
    <mergeCell ref="B43:O43"/>
    <mergeCell ref="B44:O44"/>
    <mergeCell ref="B45:O45"/>
    <mergeCell ref="B46:O46"/>
    <mergeCell ref="B56:O56"/>
    <mergeCell ref="A49:O49"/>
    <mergeCell ref="A65:C65"/>
    <mergeCell ref="A62:O62"/>
    <mergeCell ref="A63:O63"/>
    <mergeCell ref="A24:O24"/>
    <mergeCell ref="A25:O25"/>
    <mergeCell ref="A27:O27"/>
    <mergeCell ref="A29:O29"/>
    <mergeCell ref="A31:O31"/>
    <mergeCell ref="B34:O34"/>
    <mergeCell ref="B35:O35"/>
    <mergeCell ref="B36:O36"/>
    <mergeCell ref="B37:O37"/>
    <mergeCell ref="B38:O38"/>
    <mergeCell ref="B39:O39"/>
    <mergeCell ref="B40:O40"/>
    <mergeCell ref="B41:O41"/>
    <mergeCell ref="A18:N18"/>
    <mergeCell ref="A19:O19"/>
    <mergeCell ref="A20:O20"/>
    <mergeCell ref="A21:O21"/>
    <mergeCell ref="A23:O23"/>
    <mergeCell ref="A11:O11"/>
    <mergeCell ref="C16:O16"/>
    <mergeCell ref="C17:O17"/>
    <mergeCell ref="A2:O2"/>
    <mergeCell ref="A4:O4"/>
    <mergeCell ref="A6:O6"/>
    <mergeCell ref="A7:O7"/>
    <mergeCell ref="A9:O10"/>
    <mergeCell ref="A12:N12"/>
    <mergeCell ref="A13:O13"/>
    <mergeCell ref="A15:O15"/>
    <mergeCell ref="B52:O52"/>
    <mergeCell ref="B53:O53"/>
    <mergeCell ref="B54:O54"/>
    <mergeCell ref="B55:O55"/>
    <mergeCell ref="A51:O51"/>
  </mergeCells>
  <hyperlinks>
    <hyperlink ref="A86" location="'2. PERSONNEL'!F10" display="Return to Personnel Tab" xr:uid="{00000000-0004-0000-0000-000000000000}"/>
    <hyperlink ref="A65:C65" location="'7. Modular Budget'!B16" display="Click Here to Return to the Modular Budget Tab" xr:uid="{00000000-0004-0000-0000-000001000000}"/>
  </hyperlinks>
  <pageMargins left="0.8" right="0.8" top="0.8" bottom="0.8" header="0.3" footer="0.3"/>
  <pageSetup scale="5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4" tint="0.39997558519241921"/>
  </sheetPr>
  <dimension ref="A1:P77"/>
  <sheetViews>
    <sheetView zoomScale="80" zoomScaleNormal="80" workbookViewId="0"/>
  </sheetViews>
  <sheetFormatPr defaultRowHeight="14.4"/>
  <cols>
    <col min="1" max="1" width="29.33203125" style="99" customWidth="1"/>
    <col min="2" max="2" width="20.109375" style="238" customWidth="1"/>
    <col min="3" max="16" width="9" style="99" customWidth="1"/>
    <col min="17" max="16384" width="8.88671875" style="95"/>
  </cols>
  <sheetData>
    <row r="1" spans="1:16" ht="15" thickBot="1">
      <c r="A1" s="221" t="s">
        <v>84</v>
      </c>
      <c r="B1" s="222" t="s">
        <v>85</v>
      </c>
      <c r="C1" s="379" t="s">
        <v>133</v>
      </c>
      <c r="D1" s="380"/>
      <c r="E1" s="380"/>
      <c r="F1" s="380"/>
      <c r="G1" s="380"/>
      <c r="H1" s="380"/>
      <c r="I1" s="380"/>
      <c r="J1" s="380"/>
      <c r="K1" s="380"/>
      <c r="L1" s="380"/>
      <c r="M1" s="380"/>
      <c r="N1" s="380"/>
      <c r="O1" s="380"/>
      <c r="P1" s="381"/>
    </row>
    <row r="2" spans="1:16" ht="71.25" customHeight="1" thickBot="1">
      <c r="A2" s="223" t="s">
        <v>86</v>
      </c>
      <c r="B2" s="224" t="s">
        <v>87</v>
      </c>
      <c r="C2" s="382" t="s">
        <v>171</v>
      </c>
      <c r="D2" s="377"/>
      <c r="E2" s="377"/>
      <c r="F2" s="377"/>
      <c r="G2" s="377"/>
      <c r="H2" s="377"/>
      <c r="I2" s="377"/>
      <c r="J2" s="377"/>
      <c r="K2" s="377"/>
      <c r="L2" s="377"/>
      <c r="M2" s="377"/>
      <c r="N2" s="377"/>
      <c r="O2" s="377"/>
      <c r="P2" s="378"/>
    </row>
    <row r="3" spans="1:16" ht="96.75" customHeight="1" thickBot="1">
      <c r="A3" s="225" t="s">
        <v>88</v>
      </c>
      <c r="B3" s="226" t="s">
        <v>89</v>
      </c>
      <c r="C3" s="383" t="s">
        <v>177</v>
      </c>
      <c r="D3" s="384"/>
      <c r="E3" s="384"/>
      <c r="F3" s="384"/>
      <c r="G3" s="384"/>
      <c r="H3" s="384"/>
      <c r="I3" s="384"/>
      <c r="J3" s="384"/>
      <c r="K3" s="384"/>
      <c r="L3" s="384"/>
      <c r="M3" s="384"/>
      <c r="N3" s="384"/>
      <c r="O3" s="384"/>
      <c r="P3" s="385"/>
    </row>
    <row r="4" spans="1:16" ht="111" customHeight="1" thickBot="1">
      <c r="A4" s="227" t="s">
        <v>90</v>
      </c>
      <c r="B4" s="226" t="s">
        <v>91</v>
      </c>
      <c r="C4" s="383" t="s">
        <v>188</v>
      </c>
      <c r="D4" s="384"/>
      <c r="E4" s="384"/>
      <c r="F4" s="384"/>
      <c r="G4" s="384"/>
      <c r="H4" s="384"/>
      <c r="I4" s="384"/>
      <c r="J4" s="384"/>
      <c r="K4" s="384"/>
      <c r="L4" s="384"/>
      <c r="M4" s="384"/>
      <c r="N4" s="384"/>
      <c r="O4" s="384"/>
      <c r="P4" s="385"/>
    </row>
    <row r="5" spans="1:16" ht="104.25" customHeight="1" thickBot="1">
      <c r="A5" s="228" t="s">
        <v>92</v>
      </c>
      <c r="B5" s="226" t="s">
        <v>93</v>
      </c>
      <c r="C5" s="376" t="s">
        <v>178</v>
      </c>
      <c r="D5" s="377"/>
      <c r="E5" s="377"/>
      <c r="F5" s="377"/>
      <c r="G5" s="377"/>
      <c r="H5" s="377"/>
      <c r="I5" s="377"/>
      <c r="J5" s="377"/>
      <c r="K5" s="377"/>
      <c r="L5" s="377"/>
      <c r="M5" s="377"/>
      <c r="N5" s="377"/>
      <c r="O5" s="377"/>
      <c r="P5" s="378"/>
    </row>
    <row r="6" spans="1:16" ht="89.25" customHeight="1" thickBot="1">
      <c r="A6" s="229" t="s">
        <v>94</v>
      </c>
      <c r="B6" s="230" t="s">
        <v>95</v>
      </c>
      <c r="C6" s="376" t="s">
        <v>179</v>
      </c>
      <c r="D6" s="377"/>
      <c r="E6" s="377"/>
      <c r="F6" s="377"/>
      <c r="G6" s="377"/>
      <c r="H6" s="377"/>
      <c r="I6" s="377"/>
      <c r="J6" s="377"/>
      <c r="K6" s="377"/>
      <c r="L6" s="377"/>
      <c r="M6" s="377"/>
      <c r="N6" s="377"/>
      <c r="O6" s="377"/>
      <c r="P6" s="378"/>
    </row>
    <row r="7" spans="1:16" ht="121.5" customHeight="1" thickBot="1">
      <c r="A7" s="231" t="s">
        <v>96</v>
      </c>
      <c r="B7" s="226" t="s">
        <v>97</v>
      </c>
      <c r="C7" s="383" t="s">
        <v>186</v>
      </c>
      <c r="D7" s="384"/>
      <c r="E7" s="384"/>
      <c r="F7" s="384"/>
      <c r="G7" s="384"/>
      <c r="H7" s="384"/>
      <c r="I7" s="384"/>
      <c r="J7" s="384"/>
      <c r="K7" s="384"/>
      <c r="L7" s="384"/>
      <c r="M7" s="384"/>
      <c r="N7" s="384"/>
      <c r="O7" s="384"/>
      <c r="P7" s="385"/>
    </row>
    <row r="8" spans="1:16" ht="145.5" customHeight="1" thickBot="1">
      <c r="A8" s="231" t="s">
        <v>98</v>
      </c>
      <c r="B8" s="232" t="s">
        <v>99</v>
      </c>
      <c r="C8" s="383" t="s">
        <v>189</v>
      </c>
      <c r="D8" s="384"/>
      <c r="E8" s="384"/>
      <c r="F8" s="384"/>
      <c r="G8" s="384"/>
      <c r="H8" s="384"/>
      <c r="I8" s="384"/>
      <c r="J8" s="384"/>
      <c r="K8" s="384"/>
      <c r="L8" s="384"/>
      <c r="M8" s="384"/>
      <c r="N8" s="384"/>
      <c r="O8" s="384"/>
      <c r="P8" s="385"/>
    </row>
    <row r="9" spans="1:16" ht="110.25" customHeight="1" thickBot="1">
      <c r="A9" s="231" t="s">
        <v>100</v>
      </c>
      <c r="B9" s="226" t="s">
        <v>101</v>
      </c>
      <c r="C9" s="376" t="s">
        <v>175</v>
      </c>
      <c r="D9" s="377"/>
      <c r="E9" s="377"/>
      <c r="F9" s="377"/>
      <c r="G9" s="377"/>
      <c r="H9" s="377"/>
      <c r="I9" s="377"/>
      <c r="J9" s="377"/>
      <c r="K9" s="377"/>
      <c r="L9" s="377"/>
      <c r="M9" s="377"/>
      <c r="N9" s="377"/>
      <c r="O9" s="377"/>
      <c r="P9" s="378"/>
    </row>
    <row r="10" spans="1:16" ht="97.5" customHeight="1" thickBot="1">
      <c r="A10" s="225" t="s">
        <v>102</v>
      </c>
      <c r="B10" s="233" t="s">
        <v>103</v>
      </c>
      <c r="C10" s="376" t="s">
        <v>180</v>
      </c>
      <c r="D10" s="377"/>
      <c r="E10" s="377"/>
      <c r="F10" s="377"/>
      <c r="G10" s="377"/>
      <c r="H10" s="377"/>
      <c r="I10" s="377"/>
      <c r="J10" s="377"/>
      <c r="K10" s="377"/>
      <c r="L10" s="377"/>
      <c r="M10" s="377"/>
      <c r="N10" s="377"/>
      <c r="O10" s="377"/>
      <c r="P10" s="378"/>
    </row>
    <row r="11" spans="1:16" ht="162" customHeight="1" thickBot="1">
      <c r="A11" s="225" t="s">
        <v>104</v>
      </c>
      <c r="B11" s="233" t="s">
        <v>105</v>
      </c>
      <c r="C11" s="376" t="s">
        <v>242</v>
      </c>
      <c r="D11" s="386"/>
      <c r="E11" s="386"/>
      <c r="F11" s="386"/>
      <c r="G11" s="386"/>
      <c r="H11" s="386"/>
      <c r="I11" s="386"/>
      <c r="J11" s="386"/>
      <c r="K11" s="386"/>
      <c r="L11" s="386"/>
      <c r="M11" s="386"/>
      <c r="N11" s="386"/>
      <c r="O11" s="386"/>
      <c r="P11" s="387"/>
    </row>
    <row r="12" spans="1:16" ht="90.75" customHeight="1" thickBot="1">
      <c r="A12" s="225" t="s">
        <v>106</v>
      </c>
      <c r="B12" s="233" t="s">
        <v>107</v>
      </c>
      <c r="C12" s="376" t="s">
        <v>240</v>
      </c>
      <c r="D12" s="377"/>
      <c r="E12" s="377"/>
      <c r="F12" s="377"/>
      <c r="G12" s="377"/>
      <c r="H12" s="377"/>
      <c r="I12" s="377"/>
      <c r="J12" s="377"/>
      <c r="K12" s="377"/>
      <c r="L12" s="377"/>
      <c r="M12" s="377"/>
      <c r="N12" s="377"/>
      <c r="O12" s="377"/>
      <c r="P12" s="378"/>
    </row>
    <row r="13" spans="1:16" ht="119.25" customHeight="1" thickBot="1">
      <c r="A13" s="225" t="s">
        <v>108</v>
      </c>
      <c r="B13" s="233" t="s">
        <v>109</v>
      </c>
      <c r="C13" s="388" t="s">
        <v>172</v>
      </c>
      <c r="D13" s="389"/>
      <c r="E13" s="389"/>
      <c r="F13" s="389"/>
      <c r="G13" s="389"/>
      <c r="H13" s="389"/>
      <c r="I13" s="389"/>
      <c r="J13" s="389"/>
      <c r="K13" s="389"/>
      <c r="L13" s="389"/>
      <c r="M13" s="389"/>
      <c r="N13" s="389"/>
      <c r="O13" s="389"/>
      <c r="P13" s="390"/>
    </row>
    <row r="14" spans="1:16" ht="106.5" customHeight="1" thickBot="1">
      <c r="A14" s="225" t="s">
        <v>110</v>
      </c>
      <c r="B14" s="234">
        <v>757270</v>
      </c>
      <c r="C14" s="388" t="s">
        <v>173</v>
      </c>
      <c r="D14" s="389"/>
      <c r="E14" s="389"/>
      <c r="F14" s="389"/>
      <c r="G14" s="389"/>
      <c r="H14" s="389"/>
      <c r="I14" s="389"/>
      <c r="J14" s="389"/>
      <c r="K14" s="389"/>
      <c r="L14" s="389"/>
      <c r="M14" s="389"/>
      <c r="N14" s="389"/>
      <c r="O14" s="389"/>
      <c r="P14" s="390"/>
    </row>
    <row r="15" spans="1:16" ht="116.25" customHeight="1" thickBot="1">
      <c r="A15" s="225" t="s">
        <v>111</v>
      </c>
      <c r="B15" s="235" t="s">
        <v>112</v>
      </c>
      <c r="C15" s="383" t="s">
        <v>176</v>
      </c>
      <c r="D15" s="384"/>
      <c r="E15" s="384"/>
      <c r="F15" s="384"/>
      <c r="G15" s="384"/>
      <c r="H15" s="384"/>
      <c r="I15" s="384"/>
      <c r="J15" s="384"/>
      <c r="K15" s="384"/>
      <c r="L15" s="384"/>
      <c r="M15" s="384"/>
      <c r="N15" s="384"/>
      <c r="O15" s="384"/>
      <c r="P15" s="385"/>
    </row>
    <row r="16" spans="1:16" ht="105" customHeight="1" thickBot="1">
      <c r="A16" s="223" t="s">
        <v>113</v>
      </c>
      <c r="B16" s="233" t="s">
        <v>114</v>
      </c>
      <c r="C16" s="376" t="s">
        <v>174</v>
      </c>
      <c r="D16" s="377"/>
      <c r="E16" s="377"/>
      <c r="F16" s="377"/>
      <c r="G16" s="377"/>
      <c r="H16" s="377"/>
      <c r="I16" s="377"/>
      <c r="J16" s="377"/>
      <c r="K16" s="377"/>
      <c r="L16" s="377"/>
      <c r="M16" s="377"/>
      <c r="N16" s="377"/>
      <c r="O16" s="377"/>
      <c r="P16" s="378"/>
    </row>
    <row r="17" spans="1:16" ht="103.5" customHeight="1" thickBot="1">
      <c r="A17" s="231" t="s">
        <v>115</v>
      </c>
      <c r="B17" s="226" t="s">
        <v>116</v>
      </c>
      <c r="C17" s="383" t="s">
        <v>190</v>
      </c>
      <c r="D17" s="384"/>
      <c r="E17" s="384"/>
      <c r="F17" s="384"/>
      <c r="G17" s="384"/>
      <c r="H17" s="384"/>
      <c r="I17" s="384"/>
      <c r="J17" s="384"/>
      <c r="K17" s="384"/>
      <c r="L17" s="384"/>
      <c r="M17" s="384"/>
      <c r="N17" s="384"/>
      <c r="O17" s="384"/>
      <c r="P17" s="385"/>
    </row>
    <row r="18" spans="1:16" ht="84" customHeight="1" thickBot="1">
      <c r="A18" s="225" t="s">
        <v>117</v>
      </c>
      <c r="B18" s="233" t="s">
        <v>118</v>
      </c>
      <c r="C18" s="391" t="s">
        <v>241</v>
      </c>
      <c r="D18" s="392"/>
      <c r="E18" s="392"/>
      <c r="F18" s="392"/>
      <c r="G18" s="392"/>
      <c r="H18" s="392"/>
      <c r="I18" s="392"/>
      <c r="J18" s="392"/>
      <c r="K18" s="392"/>
      <c r="L18" s="392"/>
      <c r="M18" s="392"/>
      <c r="N18" s="392"/>
      <c r="O18" s="392"/>
      <c r="P18" s="393"/>
    </row>
    <row r="19" spans="1:16" ht="142.5" customHeight="1" thickBot="1">
      <c r="A19" s="236" t="s">
        <v>119</v>
      </c>
      <c r="B19" s="237" t="s">
        <v>120</v>
      </c>
      <c r="C19" s="383" t="s">
        <v>191</v>
      </c>
      <c r="D19" s="384"/>
      <c r="E19" s="384"/>
      <c r="F19" s="384"/>
      <c r="G19" s="384"/>
      <c r="H19" s="384"/>
      <c r="I19" s="384"/>
      <c r="J19" s="384"/>
      <c r="K19" s="384"/>
      <c r="L19" s="384"/>
      <c r="M19" s="384"/>
      <c r="N19" s="384"/>
      <c r="O19" s="384"/>
      <c r="P19" s="385"/>
    </row>
    <row r="20" spans="1:16" s="99" customFormat="1">
      <c r="B20" s="238"/>
    </row>
    <row r="21" spans="1:16" s="99" customFormat="1">
      <c r="B21" s="238"/>
    </row>
    <row r="22" spans="1:16" s="99" customFormat="1">
      <c r="B22" s="238"/>
    </row>
    <row r="23" spans="1:16" s="99" customFormat="1">
      <c r="B23" s="238"/>
    </row>
    <row r="24" spans="1:16" s="99" customFormat="1">
      <c r="B24" s="238"/>
    </row>
    <row r="25" spans="1:16" s="99" customFormat="1">
      <c r="B25" s="238"/>
    </row>
    <row r="26" spans="1:16" s="99" customFormat="1">
      <c r="B26" s="238"/>
    </row>
    <row r="27" spans="1:16" s="99" customFormat="1">
      <c r="B27" s="238"/>
    </row>
    <row r="28" spans="1:16" s="99" customFormat="1">
      <c r="B28" s="238"/>
    </row>
    <row r="29" spans="1:16" s="99" customFormat="1">
      <c r="B29" s="238"/>
    </row>
    <row r="30" spans="1:16" s="99" customFormat="1">
      <c r="B30" s="238"/>
    </row>
    <row r="31" spans="1:16" s="99" customFormat="1">
      <c r="B31" s="238"/>
    </row>
    <row r="32" spans="1:16" s="99" customFormat="1">
      <c r="B32" s="238"/>
    </row>
    <row r="33" spans="2:2" s="99" customFormat="1">
      <c r="B33" s="238"/>
    </row>
    <row r="34" spans="2:2" s="99" customFormat="1">
      <c r="B34" s="238"/>
    </row>
    <row r="35" spans="2:2" s="99" customFormat="1">
      <c r="B35" s="238"/>
    </row>
    <row r="36" spans="2:2" s="99" customFormat="1">
      <c r="B36" s="238"/>
    </row>
    <row r="37" spans="2:2" s="99" customFormat="1">
      <c r="B37" s="238"/>
    </row>
    <row r="38" spans="2:2" s="99" customFormat="1">
      <c r="B38" s="238"/>
    </row>
    <row r="39" spans="2:2" s="99" customFormat="1">
      <c r="B39" s="238"/>
    </row>
    <row r="40" spans="2:2" s="99" customFormat="1">
      <c r="B40" s="238"/>
    </row>
    <row r="41" spans="2:2" s="99" customFormat="1">
      <c r="B41" s="238"/>
    </row>
    <row r="42" spans="2:2" s="99" customFormat="1">
      <c r="B42" s="238"/>
    </row>
    <row r="43" spans="2:2" s="99" customFormat="1">
      <c r="B43" s="238"/>
    </row>
    <row r="44" spans="2:2" s="99" customFormat="1">
      <c r="B44" s="238"/>
    </row>
    <row r="45" spans="2:2" s="99" customFormat="1">
      <c r="B45" s="238"/>
    </row>
    <row r="46" spans="2:2" s="99" customFormat="1">
      <c r="B46" s="238"/>
    </row>
    <row r="47" spans="2:2" s="99" customFormat="1">
      <c r="B47" s="238"/>
    </row>
    <row r="48" spans="2:2" s="99" customFormat="1">
      <c r="B48" s="238"/>
    </row>
    <row r="49" spans="2:2" s="99" customFormat="1">
      <c r="B49" s="238"/>
    </row>
    <row r="50" spans="2:2" s="99" customFormat="1">
      <c r="B50" s="238"/>
    </row>
    <row r="51" spans="2:2" s="99" customFormat="1">
      <c r="B51" s="238"/>
    </row>
    <row r="52" spans="2:2" s="99" customFormat="1">
      <c r="B52" s="238"/>
    </row>
    <row r="53" spans="2:2" s="99" customFormat="1">
      <c r="B53" s="238"/>
    </row>
    <row r="54" spans="2:2" s="99" customFormat="1">
      <c r="B54" s="238"/>
    </row>
    <row r="55" spans="2:2" s="99" customFormat="1">
      <c r="B55" s="238"/>
    </row>
    <row r="56" spans="2:2" s="99" customFormat="1">
      <c r="B56" s="238"/>
    </row>
    <row r="57" spans="2:2" s="99" customFormat="1">
      <c r="B57" s="238"/>
    </row>
    <row r="58" spans="2:2" s="99" customFormat="1">
      <c r="B58" s="238"/>
    </row>
    <row r="59" spans="2:2" s="99" customFormat="1">
      <c r="B59" s="238"/>
    </row>
    <row r="60" spans="2:2" s="99" customFormat="1">
      <c r="B60" s="238"/>
    </row>
    <row r="61" spans="2:2" s="99" customFormat="1">
      <c r="B61" s="238"/>
    </row>
    <row r="62" spans="2:2" s="99" customFormat="1">
      <c r="B62" s="238"/>
    </row>
    <row r="63" spans="2:2" s="99" customFormat="1">
      <c r="B63" s="238"/>
    </row>
    <row r="64" spans="2:2" s="99" customFormat="1">
      <c r="B64" s="238"/>
    </row>
    <row r="65" spans="2:2" s="99" customFormat="1">
      <c r="B65" s="238"/>
    </row>
    <row r="66" spans="2:2" s="99" customFormat="1">
      <c r="B66" s="238"/>
    </row>
    <row r="67" spans="2:2" s="99" customFormat="1">
      <c r="B67" s="238"/>
    </row>
    <row r="68" spans="2:2" s="99" customFormat="1">
      <c r="B68" s="238"/>
    </row>
    <row r="69" spans="2:2" s="99" customFormat="1">
      <c r="B69" s="238"/>
    </row>
    <row r="70" spans="2:2" s="99" customFormat="1">
      <c r="B70" s="238"/>
    </row>
    <row r="71" spans="2:2" s="99" customFormat="1">
      <c r="B71" s="238"/>
    </row>
    <row r="72" spans="2:2" s="99" customFormat="1">
      <c r="B72" s="238"/>
    </row>
    <row r="73" spans="2:2" s="99" customFormat="1">
      <c r="B73" s="238"/>
    </row>
    <row r="74" spans="2:2" s="99" customFormat="1">
      <c r="B74" s="238"/>
    </row>
    <row r="75" spans="2:2" s="99" customFormat="1">
      <c r="B75" s="238"/>
    </row>
    <row r="76" spans="2:2" s="99" customFormat="1">
      <c r="B76" s="238"/>
    </row>
    <row r="77" spans="2:2" s="99" customFormat="1">
      <c r="B77" s="238"/>
    </row>
  </sheetData>
  <sheetProtection algorithmName="SHA-512" hashValue="OZ8voJ9IeQxC0tcKsmGLTWc1dDSqNihU4a4gnLiEmpymtIGuqyfap6BdrN4VZbXpkFCARZbjJ1ZUeBkKS0gg1Q==" saltValue="qqInk21gVHkES9b+EPkr1g==" spinCount="100000" sheet="1" objects="1" scenarios="1"/>
  <mergeCells count="19">
    <mergeCell ref="C19:P19"/>
    <mergeCell ref="C13:P13"/>
    <mergeCell ref="C14:P14"/>
    <mergeCell ref="C15:P15"/>
    <mergeCell ref="C16:P16"/>
    <mergeCell ref="C17:P17"/>
    <mergeCell ref="C18:P18"/>
    <mergeCell ref="C12:P12"/>
    <mergeCell ref="C1:P1"/>
    <mergeCell ref="C2:P2"/>
    <mergeCell ref="C3:P3"/>
    <mergeCell ref="C4:P4"/>
    <mergeCell ref="C5:P5"/>
    <mergeCell ref="C6:P6"/>
    <mergeCell ref="C7:P7"/>
    <mergeCell ref="C8:P8"/>
    <mergeCell ref="C9:P9"/>
    <mergeCell ref="C10:P10"/>
    <mergeCell ref="C11:P11"/>
  </mergeCells>
  <pageMargins left="0.8" right="0.8" top="0.8" bottom="0.8" header="0.3" footer="0.3"/>
  <pageSetup scale="50" fitToWidth="0"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R86"/>
  <sheetViews>
    <sheetView tabSelected="1" zoomScale="80" zoomScaleNormal="80" workbookViewId="0">
      <selection activeCell="C2" sqref="C2:AA2"/>
    </sheetView>
  </sheetViews>
  <sheetFormatPr defaultRowHeight="14.4"/>
  <cols>
    <col min="1" max="1" width="14.88671875" style="95" customWidth="1"/>
    <col min="2" max="2" width="14.6640625" style="95" customWidth="1"/>
    <col min="3" max="27" width="8.88671875" style="95"/>
    <col min="28" max="30" width="9" style="94" customWidth="1"/>
    <col min="31" max="44" width="9.109375" style="94"/>
    <col min="45" max="16384" width="8.88671875" style="95"/>
  </cols>
  <sheetData>
    <row r="1" spans="1:44" ht="15.6">
      <c r="A1" s="287" t="s">
        <v>0</v>
      </c>
      <c r="B1" s="93" t="s">
        <v>1</v>
      </c>
      <c r="C1" s="290" t="s">
        <v>182</v>
      </c>
      <c r="D1" s="290"/>
      <c r="E1" s="290"/>
      <c r="F1" s="290"/>
      <c r="G1" s="290"/>
      <c r="H1" s="290"/>
      <c r="I1" s="290"/>
      <c r="J1" s="290"/>
      <c r="K1" s="290"/>
      <c r="L1" s="290"/>
      <c r="M1" s="290"/>
      <c r="N1" s="290"/>
      <c r="O1" s="290"/>
      <c r="P1" s="290"/>
      <c r="Q1" s="290"/>
      <c r="R1" s="290"/>
      <c r="S1" s="290"/>
      <c r="T1" s="290"/>
      <c r="U1" s="290"/>
      <c r="V1" s="290"/>
      <c r="W1" s="290"/>
      <c r="X1" s="290"/>
      <c r="Y1" s="290"/>
      <c r="Z1" s="290"/>
      <c r="AA1" s="290"/>
    </row>
    <row r="2" spans="1:44" ht="15.6">
      <c r="A2" s="288"/>
      <c r="B2" s="1" t="s">
        <v>2</v>
      </c>
      <c r="C2" s="291" t="s">
        <v>248</v>
      </c>
      <c r="D2" s="291"/>
      <c r="E2" s="291"/>
      <c r="F2" s="291"/>
      <c r="G2" s="291"/>
      <c r="H2" s="291"/>
      <c r="I2" s="291"/>
      <c r="J2" s="291"/>
      <c r="K2" s="291"/>
      <c r="L2" s="291"/>
      <c r="M2" s="291"/>
      <c r="N2" s="291"/>
      <c r="O2" s="291"/>
      <c r="P2" s="291"/>
      <c r="Q2" s="291"/>
      <c r="R2" s="291"/>
      <c r="S2" s="291"/>
      <c r="T2" s="291"/>
      <c r="U2" s="291"/>
      <c r="V2" s="291"/>
      <c r="W2" s="291"/>
      <c r="X2" s="291"/>
      <c r="Y2" s="291"/>
      <c r="Z2" s="291"/>
      <c r="AA2" s="291"/>
    </row>
    <row r="3" spans="1:44" ht="15.6">
      <c r="A3" s="288"/>
      <c r="B3" s="1" t="s">
        <v>3</v>
      </c>
      <c r="C3" s="291" t="s">
        <v>185</v>
      </c>
      <c r="D3" s="291"/>
      <c r="E3" s="291"/>
      <c r="F3" s="291"/>
      <c r="G3" s="291"/>
      <c r="H3" s="291"/>
      <c r="I3" s="291"/>
      <c r="J3" s="291"/>
      <c r="K3" s="291"/>
      <c r="L3" s="291"/>
      <c r="M3" s="291"/>
      <c r="N3" s="291"/>
      <c r="O3" s="291"/>
      <c r="P3" s="291"/>
      <c r="Q3" s="291"/>
      <c r="R3" s="291"/>
      <c r="S3" s="291"/>
      <c r="T3" s="291"/>
      <c r="U3" s="291"/>
      <c r="V3" s="291"/>
      <c r="W3" s="291"/>
      <c r="X3" s="291"/>
      <c r="Y3" s="291"/>
      <c r="Z3" s="291"/>
      <c r="AA3" s="291"/>
    </row>
    <row r="4" spans="1:44" ht="16.2" thickBot="1">
      <c r="A4" s="289"/>
      <c r="B4" s="1" t="s">
        <v>4</v>
      </c>
      <c r="C4" s="291" t="s">
        <v>184</v>
      </c>
      <c r="D4" s="291"/>
      <c r="E4" s="291"/>
      <c r="F4" s="291"/>
      <c r="G4" s="291"/>
      <c r="H4" s="291"/>
      <c r="I4" s="291"/>
      <c r="J4" s="291"/>
      <c r="K4" s="291"/>
      <c r="L4" s="291"/>
      <c r="M4" s="291"/>
      <c r="N4" s="291"/>
      <c r="O4" s="291"/>
      <c r="P4" s="291"/>
      <c r="Q4" s="291"/>
      <c r="R4" s="291"/>
      <c r="S4" s="291"/>
      <c r="T4" s="291"/>
      <c r="U4" s="291"/>
      <c r="V4" s="291"/>
      <c r="W4" s="291"/>
      <c r="X4" s="291"/>
      <c r="Y4" s="291"/>
      <c r="Z4" s="291"/>
      <c r="AA4" s="291"/>
    </row>
    <row r="5" spans="1:44" s="99" customFormat="1" ht="16.2" thickBot="1">
      <c r="A5" s="96"/>
      <c r="B5" s="2"/>
      <c r="C5" s="97"/>
      <c r="D5" s="97"/>
      <c r="E5" s="98"/>
      <c r="F5" s="75"/>
      <c r="G5" s="76" t="s">
        <v>5</v>
      </c>
      <c r="H5" s="3"/>
      <c r="I5" s="97"/>
      <c r="J5" s="97"/>
      <c r="K5" s="97"/>
      <c r="L5" s="97"/>
      <c r="M5" s="97"/>
      <c r="N5" s="97"/>
      <c r="O5" s="97"/>
      <c r="P5" s="97"/>
      <c r="Q5" s="98"/>
      <c r="R5" s="98"/>
      <c r="S5" s="98"/>
      <c r="T5" s="98"/>
      <c r="U5" s="98"/>
      <c r="V5" s="98"/>
      <c r="W5" s="98"/>
      <c r="X5" s="98"/>
      <c r="Y5" s="98"/>
      <c r="Z5" s="98"/>
      <c r="AA5" s="97"/>
      <c r="AB5" s="94"/>
      <c r="AC5" s="94"/>
      <c r="AD5" s="94"/>
      <c r="AE5" s="94"/>
      <c r="AF5" s="94"/>
      <c r="AG5" s="94"/>
      <c r="AH5" s="94"/>
      <c r="AI5" s="94"/>
      <c r="AJ5" s="94"/>
      <c r="AK5" s="94"/>
      <c r="AL5" s="94"/>
      <c r="AM5" s="94"/>
      <c r="AN5" s="94"/>
      <c r="AO5" s="94"/>
      <c r="AP5" s="94"/>
      <c r="AQ5" s="94"/>
      <c r="AR5" s="94"/>
    </row>
    <row r="6" spans="1:44" s="99" customFormat="1" ht="15" thickBot="1">
      <c r="A6" s="292" t="s">
        <v>6</v>
      </c>
      <c r="B6" s="292"/>
      <c r="C6" s="292"/>
      <c r="D6" s="97"/>
      <c r="E6" s="98"/>
      <c r="F6" s="76">
        <v>3</v>
      </c>
      <c r="G6" s="76" t="s">
        <v>7</v>
      </c>
      <c r="H6" s="4" t="s">
        <v>8</v>
      </c>
      <c r="I6" s="97"/>
      <c r="J6" s="97"/>
      <c r="K6" s="97"/>
      <c r="L6" s="97"/>
      <c r="M6" s="97"/>
      <c r="N6" s="97"/>
      <c r="O6" s="97"/>
      <c r="P6" s="100">
        <v>0</v>
      </c>
      <c r="Q6" s="98"/>
      <c r="R6" s="78">
        <f>P6+1</f>
        <v>1</v>
      </c>
      <c r="S6" s="98"/>
      <c r="T6" s="98"/>
      <c r="U6" s="98"/>
      <c r="V6" s="98"/>
      <c r="W6" s="98"/>
      <c r="X6" s="98"/>
      <c r="Y6" s="98"/>
      <c r="Z6" s="98"/>
      <c r="AB6" s="94"/>
      <c r="AC6" s="94"/>
      <c r="AD6" s="94"/>
      <c r="AE6" s="94"/>
      <c r="AF6" s="94"/>
      <c r="AG6" s="94"/>
      <c r="AH6" s="94"/>
      <c r="AI6" s="94"/>
      <c r="AJ6" s="94"/>
      <c r="AK6" s="94"/>
      <c r="AL6" s="94"/>
      <c r="AM6" s="94"/>
      <c r="AN6" s="94"/>
      <c r="AO6" s="94"/>
      <c r="AP6" s="94"/>
      <c r="AQ6" s="94"/>
      <c r="AR6" s="94"/>
    </row>
    <row r="7" spans="1:44" s="99" customFormat="1" ht="12.6" customHeight="1" thickBot="1">
      <c r="A7" s="101"/>
      <c r="B7" s="2"/>
      <c r="C7" s="97"/>
      <c r="D7" s="97"/>
      <c r="E7" s="98"/>
      <c r="F7" s="75"/>
      <c r="G7" s="76" t="s">
        <v>9</v>
      </c>
      <c r="H7" s="3"/>
      <c r="I7" s="97"/>
      <c r="J7" s="97"/>
      <c r="K7" s="97"/>
      <c r="L7" s="97"/>
      <c r="M7" s="97"/>
      <c r="N7" s="97"/>
      <c r="O7" s="97"/>
      <c r="P7" s="97"/>
      <c r="Q7" s="98"/>
      <c r="R7" s="98"/>
      <c r="S7" s="98"/>
      <c r="T7" s="98"/>
      <c r="U7" s="98"/>
      <c r="V7" s="98"/>
      <c r="W7" s="98"/>
      <c r="X7" s="98"/>
      <c r="Y7" s="98"/>
      <c r="Z7" s="98"/>
      <c r="AA7" s="97"/>
      <c r="AB7" s="94"/>
      <c r="AC7" s="94"/>
      <c r="AD7" s="94"/>
      <c r="AE7" s="94"/>
      <c r="AF7" s="94"/>
      <c r="AG7" s="94"/>
      <c r="AH7" s="94"/>
      <c r="AI7" s="94"/>
      <c r="AJ7" s="94"/>
      <c r="AK7" s="94"/>
      <c r="AL7" s="94"/>
      <c r="AM7" s="94"/>
      <c r="AN7" s="94"/>
      <c r="AO7" s="94"/>
      <c r="AP7" s="94"/>
      <c r="AQ7" s="94"/>
      <c r="AR7" s="94"/>
    </row>
    <row r="8" spans="1:44" ht="19.8" thickBot="1">
      <c r="A8" s="280" t="s">
        <v>10</v>
      </c>
      <c r="B8" s="281"/>
      <c r="C8" s="282" t="s">
        <v>11</v>
      </c>
      <c r="D8" s="283"/>
      <c r="E8" s="283"/>
      <c r="F8" s="283"/>
      <c r="G8" s="283"/>
      <c r="H8" s="284" t="s">
        <v>12</v>
      </c>
      <c r="I8" s="285"/>
      <c r="J8" s="285"/>
      <c r="K8" s="285"/>
      <c r="L8" s="285"/>
      <c r="M8" s="284" t="s">
        <v>13</v>
      </c>
      <c r="N8" s="285"/>
      <c r="O8" s="285"/>
      <c r="P8" s="285"/>
      <c r="Q8" s="285"/>
      <c r="R8" s="282" t="s">
        <v>121</v>
      </c>
      <c r="S8" s="283"/>
      <c r="T8" s="283"/>
      <c r="U8" s="283"/>
      <c r="V8" s="283"/>
      <c r="W8" s="282" t="s">
        <v>14</v>
      </c>
      <c r="X8" s="283"/>
      <c r="Y8" s="283"/>
      <c r="Z8" s="283"/>
      <c r="AA8" s="286"/>
    </row>
    <row r="9" spans="1:44" ht="16.2" customHeight="1">
      <c r="A9" s="102" t="s">
        <v>15</v>
      </c>
      <c r="B9" s="103"/>
      <c r="C9" s="293" t="s">
        <v>16</v>
      </c>
      <c r="D9" s="294"/>
      <c r="E9" s="294"/>
      <c r="F9" s="294"/>
      <c r="G9" s="295"/>
      <c r="H9" s="293" t="s">
        <v>16</v>
      </c>
      <c r="I9" s="294"/>
      <c r="J9" s="294"/>
      <c r="K9" s="294"/>
      <c r="L9" s="295"/>
      <c r="M9" s="293" t="s">
        <v>16</v>
      </c>
      <c r="N9" s="294"/>
      <c r="O9" s="294"/>
      <c r="P9" s="294"/>
      <c r="Q9" s="295"/>
      <c r="R9" s="293" t="s">
        <v>16</v>
      </c>
      <c r="S9" s="294"/>
      <c r="T9" s="294"/>
      <c r="U9" s="294"/>
      <c r="V9" s="295"/>
      <c r="W9" s="293" t="s">
        <v>16</v>
      </c>
      <c r="X9" s="294"/>
      <c r="Y9" s="294"/>
      <c r="Z9" s="294"/>
      <c r="AA9" s="295"/>
    </row>
    <row r="10" spans="1:44" ht="23.4" customHeight="1" thickBot="1">
      <c r="A10" s="88"/>
      <c r="B10" s="104" t="s">
        <v>17</v>
      </c>
      <c r="C10" s="296" t="s">
        <v>18</v>
      </c>
      <c r="D10" s="297"/>
      <c r="E10" s="297" t="s">
        <v>19</v>
      </c>
      <c r="F10" s="297"/>
      <c r="G10" s="5" t="s">
        <v>20</v>
      </c>
      <c r="H10" s="296" t="s">
        <v>18</v>
      </c>
      <c r="I10" s="297"/>
      <c r="J10" s="297" t="s">
        <v>19</v>
      </c>
      <c r="K10" s="297"/>
      <c r="L10" s="5" t="s">
        <v>20</v>
      </c>
      <c r="M10" s="296" t="s">
        <v>18</v>
      </c>
      <c r="N10" s="297"/>
      <c r="O10" s="297" t="s">
        <v>19</v>
      </c>
      <c r="P10" s="297"/>
      <c r="Q10" s="5" t="s">
        <v>20</v>
      </c>
      <c r="R10" s="296" t="s">
        <v>18</v>
      </c>
      <c r="S10" s="297"/>
      <c r="T10" s="297" t="s">
        <v>19</v>
      </c>
      <c r="U10" s="297"/>
      <c r="V10" s="5" t="s">
        <v>20</v>
      </c>
      <c r="W10" s="296" t="s">
        <v>18</v>
      </c>
      <c r="X10" s="297"/>
      <c r="Y10" s="297" t="s">
        <v>19</v>
      </c>
      <c r="Z10" s="297"/>
      <c r="AA10" s="5" t="s">
        <v>20</v>
      </c>
    </row>
    <row r="11" spans="1:44">
      <c r="A11" s="105" t="s">
        <v>21</v>
      </c>
      <c r="B11" s="106">
        <v>0</v>
      </c>
      <c r="C11" s="299">
        <v>0</v>
      </c>
      <c r="D11" s="300"/>
      <c r="E11" s="298">
        <f>ROUND(AB11*C11,0)</f>
        <v>0</v>
      </c>
      <c r="F11" s="298"/>
      <c r="G11" s="394">
        <f>ROUND(E11*0.3817+858*C11*IF($B11&gt;0,1,0),0)</f>
        <v>0</v>
      </c>
      <c r="H11" s="299">
        <v>0</v>
      </c>
      <c r="I11" s="300"/>
      <c r="J11" s="298">
        <f>ROUND(AB11*$R$6*H11,0)</f>
        <v>0</v>
      </c>
      <c r="K11" s="298"/>
      <c r="L11" s="107">
        <f t="shared" ref="L11:L24" si="0">ROUND(J11*0.3817+858*H11*IF($B11&gt;0,1,0),0)</f>
        <v>0</v>
      </c>
      <c r="M11" s="301">
        <v>0</v>
      </c>
      <c r="N11" s="302"/>
      <c r="O11" s="303">
        <f>ROUND(AB11*M11*($R$6)^2,0)</f>
        <v>0</v>
      </c>
      <c r="P11" s="303"/>
      <c r="Q11" s="107">
        <f t="shared" ref="Q11:Q24" si="1">ROUND(O11*0.3817+858*M11*IF($B11&gt;0,1,0),0)</f>
        <v>0</v>
      </c>
      <c r="R11" s="301">
        <v>0</v>
      </c>
      <c r="S11" s="302"/>
      <c r="T11" s="303">
        <f>ROUND(AB11*R11*($R$6)^3,0)</f>
        <v>0</v>
      </c>
      <c r="U11" s="303"/>
      <c r="V11" s="107">
        <f t="shared" ref="V11:V24" si="2">ROUND(T11*0.3817+858*R11*IF($B11&gt;0,1,0),0)</f>
        <v>0</v>
      </c>
      <c r="W11" s="299">
        <v>0</v>
      </c>
      <c r="X11" s="300"/>
      <c r="Y11" s="298">
        <f>ROUND(AB11*W11*($R$6)^4,0)</f>
        <v>0</v>
      </c>
      <c r="Z11" s="298"/>
      <c r="AA11" s="107">
        <f t="shared" ref="AA11:AA24" si="3">ROUND(Y11*0.3817+858*W11*IF($B11&gt;0,1,0),0)</f>
        <v>0</v>
      </c>
      <c r="AB11" s="84">
        <f>IF($F$6=2, (B11*1.03),B11)</f>
        <v>0</v>
      </c>
    </row>
    <row r="12" spans="1:44">
      <c r="A12" s="108" t="s">
        <v>21</v>
      </c>
      <c r="B12" s="106">
        <v>0</v>
      </c>
      <c r="C12" s="299">
        <v>0</v>
      </c>
      <c r="D12" s="300"/>
      <c r="E12" s="298">
        <f t="shared" ref="E12:E24" si="4">ROUND(AB12*C12,0)</f>
        <v>0</v>
      </c>
      <c r="F12" s="298"/>
      <c r="G12" s="107">
        <f t="shared" ref="G12:G24" si="5">ROUND(E12*0.3817+858*C12*IF($B12&gt;0,1,0),0)</f>
        <v>0</v>
      </c>
      <c r="H12" s="299">
        <v>0</v>
      </c>
      <c r="I12" s="300"/>
      <c r="J12" s="298">
        <f t="shared" ref="J12:J24" si="6">ROUND(AB12*$R$6*H12,0)</f>
        <v>0</v>
      </c>
      <c r="K12" s="298"/>
      <c r="L12" s="107">
        <f t="shared" si="0"/>
        <v>0</v>
      </c>
      <c r="M12" s="299">
        <v>0</v>
      </c>
      <c r="N12" s="300"/>
      <c r="O12" s="298">
        <f t="shared" ref="O12:O24" si="7">ROUND(AB12*M12*($R$6)^2,0)</f>
        <v>0</v>
      </c>
      <c r="P12" s="298"/>
      <c r="Q12" s="107">
        <f t="shared" si="1"/>
        <v>0</v>
      </c>
      <c r="R12" s="299">
        <v>0</v>
      </c>
      <c r="S12" s="300"/>
      <c r="T12" s="298">
        <f t="shared" ref="T12:T24" si="8">ROUND(AB12*R12*($R$6)^3,0)</f>
        <v>0</v>
      </c>
      <c r="U12" s="298"/>
      <c r="V12" s="107">
        <f t="shared" si="2"/>
        <v>0</v>
      </c>
      <c r="W12" s="299">
        <v>0</v>
      </c>
      <c r="X12" s="300"/>
      <c r="Y12" s="298">
        <f t="shared" ref="Y12:Y24" si="9">ROUND(AB12*W12*($R$6)^4,0)</f>
        <v>0</v>
      </c>
      <c r="Z12" s="298"/>
      <c r="AA12" s="107">
        <f t="shared" si="3"/>
        <v>0</v>
      </c>
      <c r="AB12" s="84">
        <f t="shared" ref="AB12:AB24" si="10">IF($F$6=2, (B12*1.03),B12)</f>
        <v>0</v>
      </c>
      <c r="AG12" s="94">
        <v>30</v>
      </c>
      <c r="AH12" s="94">
        <v>26</v>
      </c>
    </row>
    <row r="13" spans="1:44">
      <c r="A13" s="108" t="s">
        <v>21</v>
      </c>
      <c r="B13" s="106">
        <v>0</v>
      </c>
      <c r="C13" s="299">
        <v>0</v>
      </c>
      <c r="D13" s="300"/>
      <c r="E13" s="298">
        <f t="shared" si="4"/>
        <v>0</v>
      </c>
      <c r="F13" s="298"/>
      <c r="G13" s="107">
        <f t="shared" si="5"/>
        <v>0</v>
      </c>
      <c r="H13" s="299">
        <v>0</v>
      </c>
      <c r="I13" s="300"/>
      <c r="J13" s="298">
        <f t="shared" si="6"/>
        <v>0</v>
      </c>
      <c r="K13" s="298"/>
      <c r="L13" s="107">
        <f t="shared" si="0"/>
        <v>0</v>
      </c>
      <c r="M13" s="299">
        <v>0</v>
      </c>
      <c r="N13" s="300"/>
      <c r="O13" s="298">
        <f t="shared" si="7"/>
        <v>0</v>
      </c>
      <c r="P13" s="298"/>
      <c r="Q13" s="107">
        <f t="shared" si="1"/>
        <v>0</v>
      </c>
      <c r="R13" s="299">
        <v>0</v>
      </c>
      <c r="S13" s="300"/>
      <c r="T13" s="298">
        <f t="shared" si="8"/>
        <v>0</v>
      </c>
      <c r="U13" s="298"/>
      <c r="V13" s="107">
        <f t="shared" si="2"/>
        <v>0</v>
      </c>
      <c r="W13" s="299">
        <v>0</v>
      </c>
      <c r="X13" s="300"/>
      <c r="Y13" s="298">
        <f t="shared" si="9"/>
        <v>0</v>
      </c>
      <c r="Z13" s="298"/>
      <c r="AA13" s="107">
        <f t="shared" si="3"/>
        <v>0</v>
      </c>
      <c r="AB13" s="84">
        <f t="shared" si="10"/>
        <v>0</v>
      </c>
      <c r="AG13" s="94">
        <v>0.2727</v>
      </c>
      <c r="AH13" s="94">
        <v>1.5900000000000001E-2</v>
      </c>
      <c r="AI13" s="94">
        <v>3.0999999999999999E-3</v>
      </c>
      <c r="AJ13" s="94">
        <f>+AI13+AH13+AG13</f>
        <v>0.29170000000000001</v>
      </c>
    </row>
    <row r="14" spans="1:44">
      <c r="A14" s="108" t="s">
        <v>21</v>
      </c>
      <c r="B14" s="106">
        <v>0</v>
      </c>
      <c r="C14" s="299">
        <v>0</v>
      </c>
      <c r="D14" s="300"/>
      <c r="E14" s="298">
        <f t="shared" si="4"/>
        <v>0</v>
      </c>
      <c r="F14" s="298"/>
      <c r="G14" s="107">
        <f t="shared" si="5"/>
        <v>0</v>
      </c>
      <c r="H14" s="299">
        <v>0</v>
      </c>
      <c r="I14" s="300"/>
      <c r="J14" s="298">
        <f t="shared" si="6"/>
        <v>0</v>
      </c>
      <c r="K14" s="298"/>
      <c r="L14" s="107">
        <f t="shared" si="0"/>
        <v>0</v>
      </c>
      <c r="M14" s="299">
        <v>0</v>
      </c>
      <c r="N14" s="300"/>
      <c r="O14" s="298">
        <f t="shared" si="7"/>
        <v>0</v>
      </c>
      <c r="P14" s="298"/>
      <c r="Q14" s="107">
        <f t="shared" si="1"/>
        <v>0</v>
      </c>
      <c r="R14" s="299">
        <v>0</v>
      </c>
      <c r="S14" s="300"/>
      <c r="T14" s="298">
        <f t="shared" si="8"/>
        <v>0</v>
      </c>
      <c r="U14" s="298"/>
      <c r="V14" s="107">
        <f t="shared" si="2"/>
        <v>0</v>
      </c>
      <c r="W14" s="299">
        <v>0</v>
      </c>
      <c r="X14" s="300"/>
      <c r="Y14" s="298">
        <f t="shared" si="9"/>
        <v>0</v>
      </c>
      <c r="Z14" s="298"/>
      <c r="AA14" s="107">
        <f t="shared" si="3"/>
        <v>0</v>
      </c>
      <c r="AB14" s="84">
        <f t="shared" si="10"/>
        <v>0</v>
      </c>
      <c r="AH14" s="94">
        <v>1.5900000000000001E-2</v>
      </c>
      <c r="AI14" s="94">
        <v>3.0999999999999999E-3</v>
      </c>
      <c r="AJ14" s="94">
        <f>+AH14+AI14</f>
        <v>1.9E-2</v>
      </c>
    </row>
    <row r="15" spans="1:44">
      <c r="A15" s="108" t="s">
        <v>21</v>
      </c>
      <c r="B15" s="106">
        <v>0</v>
      </c>
      <c r="C15" s="299">
        <v>0</v>
      </c>
      <c r="D15" s="300"/>
      <c r="E15" s="298">
        <f t="shared" si="4"/>
        <v>0</v>
      </c>
      <c r="F15" s="298"/>
      <c r="G15" s="107">
        <f t="shared" si="5"/>
        <v>0</v>
      </c>
      <c r="H15" s="299">
        <v>0</v>
      </c>
      <c r="I15" s="300"/>
      <c r="J15" s="298">
        <f t="shared" si="6"/>
        <v>0</v>
      </c>
      <c r="K15" s="298"/>
      <c r="L15" s="107">
        <f t="shared" si="0"/>
        <v>0</v>
      </c>
      <c r="M15" s="299">
        <v>0</v>
      </c>
      <c r="N15" s="300"/>
      <c r="O15" s="298">
        <f t="shared" si="7"/>
        <v>0</v>
      </c>
      <c r="P15" s="298"/>
      <c r="Q15" s="107">
        <f t="shared" si="1"/>
        <v>0</v>
      </c>
      <c r="R15" s="299">
        <v>0</v>
      </c>
      <c r="S15" s="300"/>
      <c r="T15" s="298">
        <f t="shared" si="8"/>
        <v>0</v>
      </c>
      <c r="U15" s="298"/>
      <c r="V15" s="107">
        <f t="shared" si="2"/>
        <v>0</v>
      </c>
      <c r="W15" s="299">
        <v>0</v>
      </c>
      <c r="X15" s="300"/>
      <c r="Y15" s="298">
        <f t="shared" si="9"/>
        <v>0</v>
      </c>
      <c r="Z15" s="298"/>
      <c r="AA15" s="107">
        <f t="shared" si="3"/>
        <v>0</v>
      </c>
      <c r="AB15" s="84">
        <f t="shared" si="10"/>
        <v>0</v>
      </c>
    </row>
    <row r="16" spans="1:44">
      <c r="A16" s="108" t="s">
        <v>21</v>
      </c>
      <c r="B16" s="106">
        <v>0</v>
      </c>
      <c r="C16" s="299">
        <v>0</v>
      </c>
      <c r="D16" s="300"/>
      <c r="E16" s="298">
        <f t="shared" si="4"/>
        <v>0</v>
      </c>
      <c r="F16" s="298"/>
      <c r="G16" s="107">
        <f t="shared" si="5"/>
        <v>0</v>
      </c>
      <c r="H16" s="299">
        <v>0</v>
      </c>
      <c r="I16" s="300"/>
      <c r="J16" s="298">
        <f t="shared" si="6"/>
        <v>0</v>
      </c>
      <c r="K16" s="298"/>
      <c r="L16" s="107">
        <f t="shared" si="0"/>
        <v>0</v>
      </c>
      <c r="M16" s="299">
        <v>0</v>
      </c>
      <c r="N16" s="300"/>
      <c r="O16" s="298">
        <f t="shared" si="7"/>
        <v>0</v>
      </c>
      <c r="P16" s="298"/>
      <c r="Q16" s="107">
        <f t="shared" si="1"/>
        <v>0</v>
      </c>
      <c r="R16" s="299">
        <v>0</v>
      </c>
      <c r="S16" s="300"/>
      <c r="T16" s="298">
        <f t="shared" si="8"/>
        <v>0</v>
      </c>
      <c r="U16" s="298"/>
      <c r="V16" s="107">
        <f t="shared" si="2"/>
        <v>0</v>
      </c>
      <c r="W16" s="299">
        <v>0</v>
      </c>
      <c r="X16" s="300"/>
      <c r="Y16" s="298">
        <f t="shared" si="9"/>
        <v>0</v>
      </c>
      <c r="Z16" s="298"/>
      <c r="AA16" s="107">
        <f t="shared" si="3"/>
        <v>0</v>
      </c>
      <c r="AB16" s="84">
        <f t="shared" si="10"/>
        <v>0</v>
      </c>
    </row>
    <row r="17" spans="1:28">
      <c r="A17" s="108" t="s">
        <v>21</v>
      </c>
      <c r="B17" s="106">
        <v>0</v>
      </c>
      <c r="C17" s="299">
        <v>0</v>
      </c>
      <c r="D17" s="300"/>
      <c r="E17" s="298">
        <f t="shared" si="4"/>
        <v>0</v>
      </c>
      <c r="F17" s="298"/>
      <c r="G17" s="107">
        <f t="shared" si="5"/>
        <v>0</v>
      </c>
      <c r="H17" s="299">
        <v>0</v>
      </c>
      <c r="I17" s="300"/>
      <c r="J17" s="298">
        <f t="shared" si="6"/>
        <v>0</v>
      </c>
      <c r="K17" s="298"/>
      <c r="L17" s="107">
        <f t="shared" si="0"/>
        <v>0</v>
      </c>
      <c r="M17" s="299">
        <v>0</v>
      </c>
      <c r="N17" s="300"/>
      <c r="O17" s="298">
        <f t="shared" si="7"/>
        <v>0</v>
      </c>
      <c r="P17" s="298"/>
      <c r="Q17" s="107">
        <f t="shared" si="1"/>
        <v>0</v>
      </c>
      <c r="R17" s="299">
        <v>0</v>
      </c>
      <c r="S17" s="300"/>
      <c r="T17" s="298">
        <f t="shared" si="8"/>
        <v>0</v>
      </c>
      <c r="U17" s="298"/>
      <c r="V17" s="107">
        <f t="shared" si="2"/>
        <v>0</v>
      </c>
      <c r="W17" s="299">
        <v>0</v>
      </c>
      <c r="X17" s="300"/>
      <c r="Y17" s="298">
        <f t="shared" si="9"/>
        <v>0</v>
      </c>
      <c r="Z17" s="298"/>
      <c r="AA17" s="107">
        <f t="shared" si="3"/>
        <v>0</v>
      </c>
      <c r="AB17" s="84">
        <f t="shared" si="10"/>
        <v>0</v>
      </c>
    </row>
    <row r="18" spans="1:28">
      <c r="A18" s="108" t="s">
        <v>21</v>
      </c>
      <c r="B18" s="106">
        <v>0</v>
      </c>
      <c r="C18" s="299">
        <v>0</v>
      </c>
      <c r="D18" s="300"/>
      <c r="E18" s="298">
        <f t="shared" si="4"/>
        <v>0</v>
      </c>
      <c r="F18" s="298"/>
      <c r="G18" s="107">
        <f t="shared" si="5"/>
        <v>0</v>
      </c>
      <c r="H18" s="299">
        <v>0</v>
      </c>
      <c r="I18" s="300"/>
      <c r="J18" s="298">
        <f t="shared" si="6"/>
        <v>0</v>
      </c>
      <c r="K18" s="298"/>
      <c r="L18" s="107">
        <f t="shared" si="0"/>
        <v>0</v>
      </c>
      <c r="M18" s="299">
        <v>0</v>
      </c>
      <c r="N18" s="300"/>
      <c r="O18" s="298">
        <f t="shared" si="7"/>
        <v>0</v>
      </c>
      <c r="P18" s="298"/>
      <c r="Q18" s="107">
        <f t="shared" si="1"/>
        <v>0</v>
      </c>
      <c r="R18" s="299">
        <v>0</v>
      </c>
      <c r="S18" s="300"/>
      <c r="T18" s="298">
        <f t="shared" si="8"/>
        <v>0</v>
      </c>
      <c r="U18" s="298"/>
      <c r="V18" s="107">
        <f t="shared" si="2"/>
        <v>0</v>
      </c>
      <c r="W18" s="299">
        <v>0</v>
      </c>
      <c r="X18" s="300"/>
      <c r="Y18" s="298">
        <f t="shared" si="9"/>
        <v>0</v>
      </c>
      <c r="Z18" s="298"/>
      <c r="AA18" s="107">
        <f t="shared" si="3"/>
        <v>0</v>
      </c>
      <c r="AB18" s="84">
        <f t="shared" si="10"/>
        <v>0</v>
      </c>
    </row>
    <row r="19" spans="1:28">
      <c r="A19" s="108" t="s">
        <v>21</v>
      </c>
      <c r="B19" s="106">
        <v>0</v>
      </c>
      <c r="C19" s="299">
        <v>0</v>
      </c>
      <c r="D19" s="300"/>
      <c r="E19" s="298">
        <f t="shared" si="4"/>
        <v>0</v>
      </c>
      <c r="F19" s="298"/>
      <c r="G19" s="107">
        <f t="shared" si="5"/>
        <v>0</v>
      </c>
      <c r="H19" s="299">
        <v>0</v>
      </c>
      <c r="I19" s="300"/>
      <c r="J19" s="298">
        <f t="shared" si="6"/>
        <v>0</v>
      </c>
      <c r="K19" s="298"/>
      <c r="L19" s="107">
        <f t="shared" si="0"/>
        <v>0</v>
      </c>
      <c r="M19" s="299">
        <v>0</v>
      </c>
      <c r="N19" s="300"/>
      <c r="O19" s="298">
        <f t="shared" si="7"/>
        <v>0</v>
      </c>
      <c r="P19" s="298"/>
      <c r="Q19" s="107">
        <f t="shared" si="1"/>
        <v>0</v>
      </c>
      <c r="R19" s="299">
        <v>0</v>
      </c>
      <c r="S19" s="300"/>
      <c r="T19" s="298">
        <f t="shared" si="8"/>
        <v>0</v>
      </c>
      <c r="U19" s="298"/>
      <c r="V19" s="107">
        <f t="shared" si="2"/>
        <v>0</v>
      </c>
      <c r="W19" s="299">
        <v>0</v>
      </c>
      <c r="X19" s="300"/>
      <c r="Y19" s="298">
        <f t="shared" si="9"/>
        <v>0</v>
      </c>
      <c r="Z19" s="298"/>
      <c r="AA19" s="107">
        <f t="shared" si="3"/>
        <v>0</v>
      </c>
      <c r="AB19" s="84">
        <f t="shared" si="10"/>
        <v>0</v>
      </c>
    </row>
    <row r="20" spans="1:28">
      <c r="A20" s="108" t="s">
        <v>21</v>
      </c>
      <c r="B20" s="106">
        <v>0</v>
      </c>
      <c r="C20" s="299">
        <v>0</v>
      </c>
      <c r="D20" s="300"/>
      <c r="E20" s="298">
        <f t="shared" si="4"/>
        <v>0</v>
      </c>
      <c r="F20" s="298"/>
      <c r="G20" s="107">
        <f t="shared" si="5"/>
        <v>0</v>
      </c>
      <c r="H20" s="299">
        <v>0</v>
      </c>
      <c r="I20" s="300"/>
      <c r="J20" s="298">
        <f t="shared" si="6"/>
        <v>0</v>
      </c>
      <c r="K20" s="298"/>
      <c r="L20" s="107">
        <f t="shared" si="0"/>
        <v>0</v>
      </c>
      <c r="M20" s="299">
        <v>0</v>
      </c>
      <c r="N20" s="300"/>
      <c r="O20" s="298">
        <f t="shared" si="7"/>
        <v>0</v>
      </c>
      <c r="P20" s="298"/>
      <c r="Q20" s="107">
        <f t="shared" si="1"/>
        <v>0</v>
      </c>
      <c r="R20" s="299">
        <v>0</v>
      </c>
      <c r="S20" s="300"/>
      <c r="T20" s="298">
        <f t="shared" si="8"/>
        <v>0</v>
      </c>
      <c r="U20" s="298"/>
      <c r="V20" s="107">
        <f t="shared" si="2"/>
        <v>0</v>
      </c>
      <c r="W20" s="299">
        <v>0</v>
      </c>
      <c r="X20" s="300"/>
      <c r="Y20" s="298">
        <f t="shared" si="9"/>
        <v>0</v>
      </c>
      <c r="Z20" s="298"/>
      <c r="AA20" s="107">
        <f t="shared" si="3"/>
        <v>0</v>
      </c>
      <c r="AB20" s="84">
        <f t="shared" si="10"/>
        <v>0</v>
      </c>
    </row>
    <row r="21" spans="1:28">
      <c r="A21" s="108" t="s">
        <v>21</v>
      </c>
      <c r="B21" s="106">
        <v>0</v>
      </c>
      <c r="C21" s="299">
        <v>0</v>
      </c>
      <c r="D21" s="300"/>
      <c r="E21" s="298">
        <f t="shared" si="4"/>
        <v>0</v>
      </c>
      <c r="F21" s="298"/>
      <c r="G21" s="107">
        <f t="shared" si="5"/>
        <v>0</v>
      </c>
      <c r="H21" s="299">
        <v>0</v>
      </c>
      <c r="I21" s="300"/>
      <c r="J21" s="298">
        <f t="shared" si="6"/>
        <v>0</v>
      </c>
      <c r="K21" s="298"/>
      <c r="L21" s="107">
        <f t="shared" si="0"/>
        <v>0</v>
      </c>
      <c r="M21" s="299">
        <v>0</v>
      </c>
      <c r="N21" s="300"/>
      <c r="O21" s="298">
        <f t="shared" si="7"/>
        <v>0</v>
      </c>
      <c r="P21" s="298"/>
      <c r="Q21" s="107">
        <f t="shared" si="1"/>
        <v>0</v>
      </c>
      <c r="R21" s="299">
        <v>0</v>
      </c>
      <c r="S21" s="300"/>
      <c r="T21" s="298">
        <f t="shared" si="8"/>
        <v>0</v>
      </c>
      <c r="U21" s="298"/>
      <c r="V21" s="107">
        <f t="shared" si="2"/>
        <v>0</v>
      </c>
      <c r="W21" s="299">
        <v>0</v>
      </c>
      <c r="X21" s="300"/>
      <c r="Y21" s="298">
        <f t="shared" si="9"/>
        <v>0</v>
      </c>
      <c r="Z21" s="298"/>
      <c r="AA21" s="107">
        <f t="shared" si="3"/>
        <v>0</v>
      </c>
      <c r="AB21" s="84">
        <f t="shared" si="10"/>
        <v>0</v>
      </c>
    </row>
    <row r="22" spans="1:28">
      <c r="A22" s="108" t="s">
        <v>21</v>
      </c>
      <c r="B22" s="106">
        <v>0</v>
      </c>
      <c r="C22" s="299">
        <v>0</v>
      </c>
      <c r="D22" s="300"/>
      <c r="E22" s="298">
        <f t="shared" si="4"/>
        <v>0</v>
      </c>
      <c r="F22" s="298"/>
      <c r="G22" s="107">
        <f t="shared" si="5"/>
        <v>0</v>
      </c>
      <c r="H22" s="299">
        <v>0</v>
      </c>
      <c r="I22" s="300"/>
      <c r="J22" s="298">
        <f t="shared" si="6"/>
        <v>0</v>
      </c>
      <c r="K22" s="298"/>
      <c r="L22" s="107">
        <f t="shared" si="0"/>
        <v>0</v>
      </c>
      <c r="M22" s="299">
        <v>0</v>
      </c>
      <c r="N22" s="300"/>
      <c r="O22" s="298">
        <f t="shared" si="7"/>
        <v>0</v>
      </c>
      <c r="P22" s="298"/>
      <c r="Q22" s="107">
        <f t="shared" si="1"/>
        <v>0</v>
      </c>
      <c r="R22" s="299">
        <v>0</v>
      </c>
      <c r="S22" s="300"/>
      <c r="T22" s="298">
        <f t="shared" si="8"/>
        <v>0</v>
      </c>
      <c r="U22" s="298"/>
      <c r="V22" s="107">
        <f t="shared" si="2"/>
        <v>0</v>
      </c>
      <c r="W22" s="299">
        <v>0</v>
      </c>
      <c r="X22" s="300"/>
      <c r="Y22" s="298">
        <f t="shared" si="9"/>
        <v>0</v>
      </c>
      <c r="Z22" s="298"/>
      <c r="AA22" s="107">
        <f t="shared" si="3"/>
        <v>0</v>
      </c>
      <c r="AB22" s="84">
        <f t="shared" si="10"/>
        <v>0</v>
      </c>
    </row>
    <row r="23" spans="1:28">
      <c r="A23" s="108" t="s">
        <v>21</v>
      </c>
      <c r="B23" s="106">
        <v>0</v>
      </c>
      <c r="C23" s="299">
        <v>0</v>
      </c>
      <c r="D23" s="300"/>
      <c r="E23" s="298">
        <f t="shared" si="4"/>
        <v>0</v>
      </c>
      <c r="F23" s="298"/>
      <c r="G23" s="107">
        <f t="shared" si="5"/>
        <v>0</v>
      </c>
      <c r="H23" s="299">
        <v>0</v>
      </c>
      <c r="I23" s="300"/>
      <c r="J23" s="298">
        <f t="shared" si="6"/>
        <v>0</v>
      </c>
      <c r="K23" s="298"/>
      <c r="L23" s="107">
        <f t="shared" si="0"/>
        <v>0</v>
      </c>
      <c r="M23" s="299">
        <v>0</v>
      </c>
      <c r="N23" s="300"/>
      <c r="O23" s="298">
        <f t="shared" si="7"/>
        <v>0</v>
      </c>
      <c r="P23" s="298"/>
      <c r="Q23" s="107">
        <f t="shared" si="1"/>
        <v>0</v>
      </c>
      <c r="R23" s="299">
        <v>0</v>
      </c>
      <c r="S23" s="300"/>
      <c r="T23" s="298">
        <f t="shared" si="8"/>
        <v>0</v>
      </c>
      <c r="U23" s="298"/>
      <c r="V23" s="107">
        <f t="shared" si="2"/>
        <v>0</v>
      </c>
      <c r="W23" s="299">
        <v>0</v>
      </c>
      <c r="X23" s="300"/>
      <c r="Y23" s="298">
        <f t="shared" si="9"/>
        <v>0</v>
      </c>
      <c r="Z23" s="298"/>
      <c r="AA23" s="107">
        <f t="shared" si="3"/>
        <v>0</v>
      </c>
      <c r="AB23" s="84">
        <f t="shared" si="10"/>
        <v>0</v>
      </c>
    </row>
    <row r="24" spans="1:28" ht="15" thickBot="1">
      <c r="A24" s="109" t="s">
        <v>21</v>
      </c>
      <c r="B24" s="110">
        <v>0</v>
      </c>
      <c r="C24" s="304">
        <v>0</v>
      </c>
      <c r="D24" s="305"/>
      <c r="E24" s="298">
        <f t="shared" si="4"/>
        <v>0</v>
      </c>
      <c r="F24" s="298"/>
      <c r="G24" s="107">
        <f t="shared" si="5"/>
        <v>0</v>
      </c>
      <c r="H24" s="304">
        <v>0</v>
      </c>
      <c r="I24" s="305"/>
      <c r="J24" s="298">
        <f t="shared" si="6"/>
        <v>0</v>
      </c>
      <c r="K24" s="298"/>
      <c r="L24" s="107">
        <f t="shared" si="0"/>
        <v>0</v>
      </c>
      <c r="M24" s="304">
        <v>0</v>
      </c>
      <c r="N24" s="305"/>
      <c r="O24" s="308">
        <f t="shared" si="7"/>
        <v>0</v>
      </c>
      <c r="P24" s="308"/>
      <c r="Q24" s="107">
        <f t="shared" si="1"/>
        <v>0</v>
      </c>
      <c r="R24" s="304">
        <v>0</v>
      </c>
      <c r="S24" s="305"/>
      <c r="T24" s="308">
        <f t="shared" si="8"/>
        <v>0</v>
      </c>
      <c r="U24" s="308"/>
      <c r="V24" s="107">
        <f t="shared" si="2"/>
        <v>0</v>
      </c>
      <c r="W24" s="304">
        <v>0</v>
      </c>
      <c r="X24" s="305"/>
      <c r="Y24" s="298">
        <f t="shared" si="9"/>
        <v>0</v>
      </c>
      <c r="Z24" s="298"/>
      <c r="AA24" s="107">
        <f t="shared" si="3"/>
        <v>0</v>
      </c>
      <c r="AB24" s="84">
        <f t="shared" si="10"/>
        <v>0</v>
      </c>
    </row>
    <row r="25" spans="1:28" ht="15" thickBot="1">
      <c r="A25" s="306"/>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7"/>
      <c r="AB25" s="84"/>
    </row>
    <row r="26" spans="1:28" ht="16.8">
      <c r="A26" s="102" t="s">
        <v>22</v>
      </c>
      <c r="B26" s="111"/>
      <c r="C26" s="293" t="s">
        <v>16</v>
      </c>
      <c r="D26" s="294"/>
      <c r="E26" s="294"/>
      <c r="F26" s="294"/>
      <c r="G26" s="295"/>
      <c r="H26" s="293" t="s">
        <v>16</v>
      </c>
      <c r="I26" s="294"/>
      <c r="J26" s="294"/>
      <c r="K26" s="294"/>
      <c r="L26" s="295"/>
      <c r="M26" s="293" t="s">
        <v>16</v>
      </c>
      <c r="N26" s="294"/>
      <c r="O26" s="294"/>
      <c r="P26" s="294"/>
      <c r="Q26" s="295"/>
      <c r="R26" s="293" t="s">
        <v>16</v>
      </c>
      <c r="S26" s="294"/>
      <c r="T26" s="294"/>
      <c r="U26" s="294"/>
      <c r="V26" s="295"/>
      <c r="W26" s="293" t="s">
        <v>16</v>
      </c>
      <c r="X26" s="294"/>
      <c r="Y26" s="294"/>
      <c r="Z26" s="294"/>
      <c r="AA26" s="295"/>
      <c r="AB26" s="84"/>
    </row>
    <row r="27" spans="1:28" ht="22.2" thickBot="1">
      <c r="A27" s="88"/>
      <c r="B27" s="112" t="s">
        <v>17</v>
      </c>
      <c r="C27" s="113" t="s">
        <v>23</v>
      </c>
      <c r="D27" s="112" t="s">
        <v>24</v>
      </c>
      <c r="E27" s="112" t="s">
        <v>25</v>
      </c>
      <c r="F27" s="112" t="s">
        <v>26</v>
      </c>
      <c r="G27" s="114" t="s">
        <v>20</v>
      </c>
      <c r="H27" s="113" t="s">
        <v>23</v>
      </c>
      <c r="I27" s="112" t="s">
        <v>24</v>
      </c>
      <c r="J27" s="112" t="s">
        <v>25</v>
      </c>
      <c r="K27" s="112" t="s">
        <v>26</v>
      </c>
      <c r="L27" s="114" t="s">
        <v>20</v>
      </c>
      <c r="M27" s="113" t="s">
        <v>23</v>
      </c>
      <c r="N27" s="112" t="s">
        <v>24</v>
      </c>
      <c r="O27" s="112" t="s">
        <v>25</v>
      </c>
      <c r="P27" s="112" t="s">
        <v>26</v>
      </c>
      <c r="Q27" s="114" t="s">
        <v>20</v>
      </c>
      <c r="R27" s="113" t="s">
        <v>23</v>
      </c>
      <c r="S27" s="112" t="s">
        <v>24</v>
      </c>
      <c r="T27" s="112" t="s">
        <v>25</v>
      </c>
      <c r="U27" s="112" t="s">
        <v>26</v>
      </c>
      <c r="V27" s="114" t="s">
        <v>20</v>
      </c>
      <c r="W27" s="113" t="s">
        <v>23</v>
      </c>
      <c r="X27" s="112" t="s">
        <v>24</v>
      </c>
      <c r="Y27" s="112" t="s">
        <v>25</v>
      </c>
      <c r="Z27" s="112" t="s">
        <v>26</v>
      </c>
      <c r="AA27" s="5" t="s">
        <v>20</v>
      </c>
      <c r="AB27" s="84"/>
    </row>
    <row r="28" spans="1:28">
      <c r="A28" s="105" t="s">
        <v>21</v>
      </c>
      <c r="B28" s="115">
        <v>0</v>
      </c>
      <c r="C28" s="116">
        <v>0</v>
      </c>
      <c r="D28" s="117">
        <v>0</v>
      </c>
      <c r="E28" s="118">
        <f>ROUND(AB28*C28,0)</f>
        <v>0</v>
      </c>
      <c r="F28" s="118">
        <f>ROUND((AB28/9)*3*D28,0)</f>
        <v>0</v>
      </c>
      <c r="G28" s="395">
        <f>ROUND(E28*0.3817+858*C28*IF($B28&gt;0,1,0)+(F28*0.0269),0)</f>
        <v>0</v>
      </c>
      <c r="H28" s="116">
        <v>0</v>
      </c>
      <c r="I28" s="117">
        <v>0</v>
      </c>
      <c r="J28" s="120">
        <f>ROUND(AB28*$R$6*H28,0)</f>
        <v>0</v>
      </c>
      <c r="K28" s="120">
        <f>ROUND(((AB28*$R$6)/9)*3*I28,0)</f>
        <v>0</v>
      </c>
      <c r="L28" s="119">
        <f t="shared" ref="L28:L40" si="11">ROUND(J28*0.3817+858*H28*IF($B28&gt;0,1,0)+(K28*0.0269),0)</f>
        <v>0</v>
      </c>
      <c r="M28" s="116">
        <v>0</v>
      </c>
      <c r="N28" s="117">
        <v>0</v>
      </c>
      <c r="O28" s="118">
        <f>ROUND(AB28*M28*($R$6)^2,0)</f>
        <v>0</v>
      </c>
      <c r="P28" s="118">
        <f>ROUND(((AB28*($R$6)^2)/9)*3*N28,0)</f>
        <v>0</v>
      </c>
      <c r="Q28" s="119">
        <f t="shared" ref="Q28:Q40" si="12">ROUND(O28*0.3817+858*M28*IF($B28&gt;0,1,0)+(P28*0.0269),0)</f>
        <v>0</v>
      </c>
      <c r="R28" s="121">
        <v>0</v>
      </c>
      <c r="S28" s="122">
        <v>0</v>
      </c>
      <c r="T28" s="120">
        <f>ROUND(AB28*R28*($R$6)^3,0)</f>
        <v>0</v>
      </c>
      <c r="U28" s="120">
        <f>ROUND(((AB28*($R$6)^3)/9)*3*S28,0)</f>
        <v>0</v>
      </c>
      <c r="V28" s="119">
        <f t="shared" ref="V28:V40" si="13">ROUND(T28*0.3817+858*R28*IF($B28&gt;0,1,0)+(U28*0.0269),0)</f>
        <v>0</v>
      </c>
      <c r="W28" s="121">
        <v>0</v>
      </c>
      <c r="X28" s="122">
        <v>0</v>
      </c>
      <c r="Y28" s="120">
        <f>ROUND(AB28*W28*($R$6)^4,0)</f>
        <v>0</v>
      </c>
      <c r="Z28" s="120">
        <f>ROUND(((AB28*($R$6)^4)/9)*3*X28,0)</f>
        <v>0</v>
      </c>
      <c r="AA28" s="119">
        <f t="shared" ref="AA28:AA40" si="14">ROUND(Y28*0.3817+858*W28*IF($B28&gt;0,1,0)+(Z28*0.0269),0)</f>
        <v>0</v>
      </c>
      <c r="AB28" s="84">
        <f t="shared" ref="AB28:AB40" si="15">IF($F$6=2, (B28*1.03),B28)</f>
        <v>0</v>
      </c>
    </row>
    <row r="29" spans="1:28">
      <c r="A29" s="108" t="s">
        <v>21</v>
      </c>
      <c r="B29" s="106">
        <v>0</v>
      </c>
      <c r="C29" s="116">
        <v>0</v>
      </c>
      <c r="D29" s="117">
        <v>0</v>
      </c>
      <c r="E29" s="118">
        <f t="shared" ref="E29:E40" si="16">ROUND(AB29*C29,0)</f>
        <v>0</v>
      </c>
      <c r="F29" s="118">
        <f t="shared" ref="F29:F40" si="17">ROUND((AB29/9)*3*D29,0)</f>
        <v>0</v>
      </c>
      <c r="G29" s="119">
        <f t="shared" ref="G29:G39" si="18">ROUND(E29*0.3817+858*C29*IF($B29&gt;0,1,0)+(F29*0.0269),0)</f>
        <v>0</v>
      </c>
      <c r="H29" s="116">
        <v>0</v>
      </c>
      <c r="I29" s="117">
        <v>0</v>
      </c>
      <c r="J29" s="118">
        <f t="shared" ref="J29:J40" si="19">ROUND(AB29*$R$6*H29,0)</f>
        <v>0</v>
      </c>
      <c r="K29" s="118">
        <f t="shared" ref="K29:K40" si="20">ROUND(((AB29*$R$6)/9)*3*I29,0)</f>
        <v>0</v>
      </c>
      <c r="L29" s="119">
        <f t="shared" si="11"/>
        <v>0</v>
      </c>
      <c r="M29" s="116">
        <v>0</v>
      </c>
      <c r="N29" s="117">
        <v>0</v>
      </c>
      <c r="O29" s="118">
        <f t="shared" ref="O29:O40" si="21">ROUND(AB29*M29*($R$6)^2,0)</f>
        <v>0</v>
      </c>
      <c r="P29" s="118">
        <f t="shared" ref="P29:P40" si="22">ROUND(((AB29*($R$6)^2)/9)*3*N29,0)</f>
        <v>0</v>
      </c>
      <c r="Q29" s="119">
        <f t="shared" si="12"/>
        <v>0</v>
      </c>
      <c r="R29" s="116">
        <v>0</v>
      </c>
      <c r="S29" s="117">
        <v>0</v>
      </c>
      <c r="T29" s="118">
        <f t="shared" ref="T29:T40" si="23">ROUND(AB29*R29*($R$6)^3,0)</f>
        <v>0</v>
      </c>
      <c r="U29" s="118">
        <f t="shared" ref="U29:U40" si="24">ROUND(((AB29*($R$6)^3)/9)*3*S29,0)</f>
        <v>0</v>
      </c>
      <c r="V29" s="119">
        <f t="shared" si="13"/>
        <v>0</v>
      </c>
      <c r="W29" s="116">
        <v>0</v>
      </c>
      <c r="X29" s="117">
        <v>0</v>
      </c>
      <c r="Y29" s="118">
        <f t="shared" ref="Y29:Y40" si="25">ROUND(AB29*W29*($R$6)^4,0)</f>
        <v>0</v>
      </c>
      <c r="Z29" s="118">
        <f t="shared" ref="Z29:Z40" si="26">ROUND(((AB29*($R$6)^4)/9)*3*X29,0)</f>
        <v>0</v>
      </c>
      <c r="AA29" s="119">
        <f t="shared" si="14"/>
        <v>0</v>
      </c>
      <c r="AB29" s="84">
        <f t="shared" si="15"/>
        <v>0</v>
      </c>
    </row>
    <row r="30" spans="1:28">
      <c r="A30" s="108" t="s">
        <v>21</v>
      </c>
      <c r="B30" s="106">
        <v>0</v>
      </c>
      <c r="C30" s="116">
        <v>0</v>
      </c>
      <c r="D30" s="117">
        <v>0</v>
      </c>
      <c r="E30" s="118">
        <f t="shared" si="16"/>
        <v>0</v>
      </c>
      <c r="F30" s="118">
        <f t="shared" si="17"/>
        <v>0</v>
      </c>
      <c r="G30" s="119">
        <f t="shared" si="18"/>
        <v>0</v>
      </c>
      <c r="H30" s="116">
        <v>0</v>
      </c>
      <c r="I30" s="117">
        <v>0</v>
      </c>
      <c r="J30" s="118">
        <f t="shared" si="19"/>
        <v>0</v>
      </c>
      <c r="K30" s="118">
        <f t="shared" si="20"/>
        <v>0</v>
      </c>
      <c r="L30" s="119">
        <f t="shared" si="11"/>
        <v>0</v>
      </c>
      <c r="M30" s="116">
        <v>0</v>
      </c>
      <c r="N30" s="117">
        <v>0</v>
      </c>
      <c r="O30" s="118">
        <f t="shared" si="21"/>
        <v>0</v>
      </c>
      <c r="P30" s="118">
        <f t="shared" si="22"/>
        <v>0</v>
      </c>
      <c r="Q30" s="119">
        <f t="shared" si="12"/>
        <v>0</v>
      </c>
      <c r="R30" s="116">
        <v>0</v>
      </c>
      <c r="S30" s="117">
        <v>0</v>
      </c>
      <c r="T30" s="118">
        <f t="shared" si="23"/>
        <v>0</v>
      </c>
      <c r="U30" s="118">
        <f t="shared" si="24"/>
        <v>0</v>
      </c>
      <c r="V30" s="119">
        <f t="shared" si="13"/>
        <v>0</v>
      </c>
      <c r="W30" s="116">
        <v>0</v>
      </c>
      <c r="X30" s="117">
        <v>0</v>
      </c>
      <c r="Y30" s="118">
        <f t="shared" si="25"/>
        <v>0</v>
      </c>
      <c r="Z30" s="118">
        <f t="shared" si="26"/>
        <v>0</v>
      </c>
      <c r="AA30" s="119">
        <f t="shared" si="14"/>
        <v>0</v>
      </c>
      <c r="AB30" s="84">
        <f t="shared" si="15"/>
        <v>0</v>
      </c>
    </row>
    <row r="31" spans="1:28">
      <c r="A31" s="108" t="s">
        <v>21</v>
      </c>
      <c r="B31" s="106">
        <v>0</v>
      </c>
      <c r="C31" s="116">
        <v>0</v>
      </c>
      <c r="D31" s="117">
        <v>0</v>
      </c>
      <c r="E31" s="118">
        <f t="shared" si="16"/>
        <v>0</v>
      </c>
      <c r="F31" s="118">
        <f t="shared" si="17"/>
        <v>0</v>
      </c>
      <c r="G31" s="119">
        <f t="shared" si="18"/>
        <v>0</v>
      </c>
      <c r="H31" s="116">
        <v>0</v>
      </c>
      <c r="I31" s="117">
        <v>0</v>
      </c>
      <c r="J31" s="118">
        <f t="shared" si="19"/>
        <v>0</v>
      </c>
      <c r="K31" s="118">
        <f t="shared" si="20"/>
        <v>0</v>
      </c>
      <c r="L31" s="119">
        <f t="shared" si="11"/>
        <v>0</v>
      </c>
      <c r="M31" s="116">
        <v>0</v>
      </c>
      <c r="N31" s="117">
        <v>0</v>
      </c>
      <c r="O31" s="118">
        <f t="shared" si="21"/>
        <v>0</v>
      </c>
      <c r="P31" s="118">
        <f t="shared" si="22"/>
        <v>0</v>
      </c>
      <c r="Q31" s="119">
        <f t="shared" si="12"/>
        <v>0</v>
      </c>
      <c r="R31" s="116">
        <v>0</v>
      </c>
      <c r="S31" s="117">
        <v>0</v>
      </c>
      <c r="T31" s="118">
        <f t="shared" si="23"/>
        <v>0</v>
      </c>
      <c r="U31" s="118">
        <f t="shared" si="24"/>
        <v>0</v>
      </c>
      <c r="V31" s="119">
        <f t="shared" si="13"/>
        <v>0</v>
      </c>
      <c r="W31" s="116">
        <v>0</v>
      </c>
      <c r="X31" s="117">
        <v>0</v>
      </c>
      <c r="Y31" s="118">
        <f t="shared" si="25"/>
        <v>0</v>
      </c>
      <c r="Z31" s="118">
        <f t="shared" si="26"/>
        <v>0</v>
      </c>
      <c r="AA31" s="119">
        <f t="shared" si="14"/>
        <v>0</v>
      </c>
      <c r="AB31" s="84">
        <f t="shared" si="15"/>
        <v>0</v>
      </c>
    </row>
    <row r="32" spans="1:28">
      <c r="A32" s="108" t="s">
        <v>21</v>
      </c>
      <c r="B32" s="106">
        <v>0</v>
      </c>
      <c r="C32" s="116">
        <v>0</v>
      </c>
      <c r="D32" s="117">
        <v>0</v>
      </c>
      <c r="E32" s="118">
        <f t="shared" si="16"/>
        <v>0</v>
      </c>
      <c r="F32" s="118">
        <f t="shared" si="17"/>
        <v>0</v>
      </c>
      <c r="G32" s="119">
        <f t="shared" si="18"/>
        <v>0</v>
      </c>
      <c r="H32" s="116">
        <v>0</v>
      </c>
      <c r="I32" s="117">
        <v>0</v>
      </c>
      <c r="J32" s="118">
        <f t="shared" si="19"/>
        <v>0</v>
      </c>
      <c r="K32" s="118">
        <f t="shared" si="20"/>
        <v>0</v>
      </c>
      <c r="L32" s="119">
        <f t="shared" si="11"/>
        <v>0</v>
      </c>
      <c r="M32" s="116">
        <v>0</v>
      </c>
      <c r="N32" s="117">
        <v>0</v>
      </c>
      <c r="O32" s="118">
        <f t="shared" si="21"/>
        <v>0</v>
      </c>
      <c r="P32" s="118">
        <f t="shared" si="22"/>
        <v>0</v>
      </c>
      <c r="Q32" s="119">
        <f t="shared" si="12"/>
        <v>0</v>
      </c>
      <c r="R32" s="116">
        <v>0</v>
      </c>
      <c r="S32" s="117">
        <v>0</v>
      </c>
      <c r="T32" s="118">
        <f t="shared" si="23"/>
        <v>0</v>
      </c>
      <c r="U32" s="118">
        <f t="shared" si="24"/>
        <v>0</v>
      </c>
      <c r="V32" s="119">
        <f t="shared" si="13"/>
        <v>0</v>
      </c>
      <c r="W32" s="116">
        <v>0</v>
      </c>
      <c r="X32" s="117">
        <v>0</v>
      </c>
      <c r="Y32" s="118">
        <f t="shared" si="25"/>
        <v>0</v>
      </c>
      <c r="Z32" s="118">
        <f t="shared" si="26"/>
        <v>0</v>
      </c>
      <c r="AA32" s="119">
        <f t="shared" si="14"/>
        <v>0</v>
      </c>
      <c r="AB32" s="84">
        <f t="shared" si="15"/>
        <v>0</v>
      </c>
    </row>
    <row r="33" spans="1:28">
      <c r="A33" s="108" t="s">
        <v>21</v>
      </c>
      <c r="B33" s="106">
        <v>0</v>
      </c>
      <c r="C33" s="116">
        <v>0</v>
      </c>
      <c r="D33" s="117">
        <v>0</v>
      </c>
      <c r="E33" s="118">
        <f t="shared" si="16"/>
        <v>0</v>
      </c>
      <c r="F33" s="118">
        <f t="shared" si="17"/>
        <v>0</v>
      </c>
      <c r="G33" s="119">
        <f t="shared" si="18"/>
        <v>0</v>
      </c>
      <c r="H33" s="116">
        <v>0</v>
      </c>
      <c r="I33" s="117">
        <v>0</v>
      </c>
      <c r="J33" s="118">
        <f t="shared" si="19"/>
        <v>0</v>
      </c>
      <c r="K33" s="118">
        <f t="shared" si="20"/>
        <v>0</v>
      </c>
      <c r="L33" s="119">
        <f t="shared" si="11"/>
        <v>0</v>
      </c>
      <c r="M33" s="116">
        <v>0</v>
      </c>
      <c r="N33" s="117">
        <v>0</v>
      </c>
      <c r="O33" s="118">
        <f t="shared" si="21"/>
        <v>0</v>
      </c>
      <c r="P33" s="118">
        <f t="shared" si="22"/>
        <v>0</v>
      </c>
      <c r="Q33" s="119">
        <f t="shared" si="12"/>
        <v>0</v>
      </c>
      <c r="R33" s="116">
        <v>0</v>
      </c>
      <c r="S33" s="117">
        <v>0</v>
      </c>
      <c r="T33" s="118">
        <f t="shared" si="23"/>
        <v>0</v>
      </c>
      <c r="U33" s="118">
        <f t="shared" si="24"/>
        <v>0</v>
      </c>
      <c r="V33" s="119">
        <f t="shared" si="13"/>
        <v>0</v>
      </c>
      <c r="W33" s="116">
        <v>0</v>
      </c>
      <c r="X33" s="117">
        <v>0</v>
      </c>
      <c r="Y33" s="118">
        <f t="shared" si="25"/>
        <v>0</v>
      </c>
      <c r="Z33" s="118">
        <f t="shared" si="26"/>
        <v>0</v>
      </c>
      <c r="AA33" s="119">
        <f t="shared" si="14"/>
        <v>0</v>
      </c>
      <c r="AB33" s="84">
        <f t="shared" si="15"/>
        <v>0</v>
      </c>
    </row>
    <row r="34" spans="1:28">
      <c r="A34" s="108" t="s">
        <v>21</v>
      </c>
      <c r="B34" s="106">
        <v>0</v>
      </c>
      <c r="C34" s="116">
        <v>0</v>
      </c>
      <c r="D34" s="117">
        <v>0</v>
      </c>
      <c r="E34" s="118">
        <f t="shared" si="16"/>
        <v>0</v>
      </c>
      <c r="F34" s="118">
        <f t="shared" si="17"/>
        <v>0</v>
      </c>
      <c r="G34" s="119">
        <f t="shared" si="18"/>
        <v>0</v>
      </c>
      <c r="H34" s="116">
        <v>0</v>
      </c>
      <c r="I34" s="117">
        <v>0</v>
      </c>
      <c r="J34" s="118">
        <f t="shared" si="19"/>
        <v>0</v>
      </c>
      <c r="K34" s="118">
        <f t="shared" si="20"/>
        <v>0</v>
      </c>
      <c r="L34" s="119">
        <f t="shared" si="11"/>
        <v>0</v>
      </c>
      <c r="M34" s="116">
        <v>0</v>
      </c>
      <c r="N34" s="117">
        <v>0</v>
      </c>
      <c r="O34" s="118">
        <f t="shared" si="21"/>
        <v>0</v>
      </c>
      <c r="P34" s="118">
        <f t="shared" si="22"/>
        <v>0</v>
      </c>
      <c r="Q34" s="119">
        <f t="shared" si="12"/>
        <v>0</v>
      </c>
      <c r="R34" s="116">
        <v>0</v>
      </c>
      <c r="S34" s="117">
        <v>0</v>
      </c>
      <c r="T34" s="118">
        <f t="shared" si="23"/>
        <v>0</v>
      </c>
      <c r="U34" s="118">
        <f t="shared" si="24"/>
        <v>0</v>
      </c>
      <c r="V34" s="119">
        <f t="shared" si="13"/>
        <v>0</v>
      </c>
      <c r="W34" s="116">
        <v>0</v>
      </c>
      <c r="X34" s="117">
        <v>0</v>
      </c>
      <c r="Y34" s="118">
        <f t="shared" si="25"/>
        <v>0</v>
      </c>
      <c r="Z34" s="118">
        <f t="shared" si="26"/>
        <v>0</v>
      </c>
      <c r="AA34" s="119">
        <f t="shared" si="14"/>
        <v>0</v>
      </c>
      <c r="AB34" s="84">
        <f t="shared" si="15"/>
        <v>0</v>
      </c>
    </row>
    <row r="35" spans="1:28">
      <c r="A35" s="108" t="s">
        <v>21</v>
      </c>
      <c r="B35" s="106">
        <v>0</v>
      </c>
      <c r="C35" s="116">
        <v>0</v>
      </c>
      <c r="D35" s="117">
        <v>0</v>
      </c>
      <c r="E35" s="118">
        <f t="shared" si="16"/>
        <v>0</v>
      </c>
      <c r="F35" s="118">
        <f t="shared" si="17"/>
        <v>0</v>
      </c>
      <c r="G35" s="119">
        <f t="shared" si="18"/>
        <v>0</v>
      </c>
      <c r="H35" s="116">
        <v>0</v>
      </c>
      <c r="I35" s="117">
        <v>0</v>
      </c>
      <c r="J35" s="118">
        <f t="shared" si="19"/>
        <v>0</v>
      </c>
      <c r="K35" s="118">
        <f t="shared" si="20"/>
        <v>0</v>
      </c>
      <c r="L35" s="119">
        <f t="shared" si="11"/>
        <v>0</v>
      </c>
      <c r="M35" s="116">
        <v>0</v>
      </c>
      <c r="N35" s="117">
        <v>0</v>
      </c>
      <c r="O35" s="118">
        <f t="shared" si="21"/>
        <v>0</v>
      </c>
      <c r="P35" s="118">
        <f t="shared" si="22"/>
        <v>0</v>
      </c>
      <c r="Q35" s="119">
        <f t="shared" si="12"/>
        <v>0</v>
      </c>
      <c r="R35" s="116">
        <v>0</v>
      </c>
      <c r="S35" s="117">
        <v>0</v>
      </c>
      <c r="T35" s="118">
        <f t="shared" si="23"/>
        <v>0</v>
      </c>
      <c r="U35" s="118">
        <f t="shared" si="24"/>
        <v>0</v>
      </c>
      <c r="V35" s="119">
        <f t="shared" si="13"/>
        <v>0</v>
      </c>
      <c r="W35" s="116">
        <v>0</v>
      </c>
      <c r="X35" s="117">
        <v>0</v>
      </c>
      <c r="Y35" s="118">
        <f t="shared" si="25"/>
        <v>0</v>
      </c>
      <c r="Z35" s="118">
        <f t="shared" si="26"/>
        <v>0</v>
      </c>
      <c r="AA35" s="119">
        <f t="shared" si="14"/>
        <v>0</v>
      </c>
      <c r="AB35" s="84">
        <f t="shared" si="15"/>
        <v>0</v>
      </c>
    </row>
    <row r="36" spans="1:28">
      <c r="A36" s="108" t="s">
        <v>21</v>
      </c>
      <c r="B36" s="106">
        <v>0</v>
      </c>
      <c r="C36" s="116">
        <v>0</v>
      </c>
      <c r="D36" s="117">
        <v>0</v>
      </c>
      <c r="E36" s="118">
        <f t="shared" si="16"/>
        <v>0</v>
      </c>
      <c r="F36" s="118">
        <f t="shared" si="17"/>
        <v>0</v>
      </c>
      <c r="G36" s="119">
        <f t="shared" si="18"/>
        <v>0</v>
      </c>
      <c r="H36" s="116">
        <v>0</v>
      </c>
      <c r="I36" s="117">
        <v>0</v>
      </c>
      <c r="J36" s="118">
        <f t="shared" si="19"/>
        <v>0</v>
      </c>
      <c r="K36" s="118">
        <f t="shared" si="20"/>
        <v>0</v>
      </c>
      <c r="L36" s="119">
        <f t="shared" si="11"/>
        <v>0</v>
      </c>
      <c r="M36" s="116">
        <v>0</v>
      </c>
      <c r="N36" s="117">
        <v>0</v>
      </c>
      <c r="O36" s="118">
        <f t="shared" si="21"/>
        <v>0</v>
      </c>
      <c r="P36" s="118">
        <f t="shared" si="22"/>
        <v>0</v>
      </c>
      <c r="Q36" s="119">
        <f t="shared" si="12"/>
        <v>0</v>
      </c>
      <c r="R36" s="116">
        <v>0</v>
      </c>
      <c r="S36" s="117">
        <v>0</v>
      </c>
      <c r="T36" s="118">
        <f t="shared" si="23"/>
        <v>0</v>
      </c>
      <c r="U36" s="118">
        <f t="shared" si="24"/>
        <v>0</v>
      </c>
      <c r="V36" s="119">
        <f t="shared" si="13"/>
        <v>0</v>
      </c>
      <c r="W36" s="116">
        <v>0</v>
      </c>
      <c r="X36" s="117">
        <v>0</v>
      </c>
      <c r="Y36" s="118">
        <f t="shared" si="25"/>
        <v>0</v>
      </c>
      <c r="Z36" s="118">
        <f t="shared" si="26"/>
        <v>0</v>
      </c>
      <c r="AA36" s="119">
        <f t="shared" si="14"/>
        <v>0</v>
      </c>
      <c r="AB36" s="84">
        <f t="shared" si="15"/>
        <v>0</v>
      </c>
    </row>
    <row r="37" spans="1:28">
      <c r="A37" s="108" t="s">
        <v>21</v>
      </c>
      <c r="B37" s="106">
        <v>0</v>
      </c>
      <c r="C37" s="116">
        <v>0</v>
      </c>
      <c r="D37" s="117">
        <v>0</v>
      </c>
      <c r="E37" s="118">
        <f t="shared" si="16"/>
        <v>0</v>
      </c>
      <c r="F37" s="118">
        <f t="shared" si="17"/>
        <v>0</v>
      </c>
      <c r="G37" s="119">
        <f t="shared" si="18"/>
        <v>0</v>
      </c>
      <c r="H37" s="116">
        <v>0</v>
      </c>
      <c r="I37" s="117">
        <v>0</v>
      </c>
      <c r="J37" s="118">
        <f t="shared" si="19"/>
        <v>0</v>
      </c>
      <c r="K37" s="118">
        <f t="shared" si="20"/>
        <v>0</v>
      </c>
      <c r="L37" s="119">
        <f t="shared" si="11"/>
        <v>0</v>
      </c>
      <c r="M37" s="116">
        <v>0</v>
      </c>
      <c r="N37" s="117">
        <v>0</v>
      </c>
      <c r="O37" s="118">
        <f t="shared" si="21"/>
        <v>0</v>
      </c>
      <c r="P37" s="118">
        <f t="shared" si="22"/>
        <v>0</v>
      </c>
      <c r="Q37" s="119">
        <f t="shared" si="12"/>
        <v>0</v>
      </c>
      <c r="R37" s="116">
        <v>0</v>
      </c>
      <c r="S37" s="117">
        <v>0</v>
      </c>
      <c r="T37" s="118">
        <f t="shared" si="23"/>
        <v>0</v>
      </c>
      <c r="U37" s="118">
        <f t="shared" si="24"/>
        <v>0</v>
      </c>
      <c r="V37" s="119">
        <f t="shared" si="13"/>
        <v>0</v>
      </c>
      <c r="W37" s="116">
        <v>0</v>
      </c>
      <c r="X37" s="117">
        <v>0</v>
      </c>
      <c r="Y37" s="118">
        <f t="shared" si="25"/>
        <v>0</v>
      </c>
      <c r="Z37" s="118">
        <f t="shared" si="26"/>
        <v>0</v>
      </c>
      <c r="AA37" s="119">
        <f t="shared" si="14"/>
        <v>0</v>
      </c>
      <c r="AB37" s="84">
        <f t="shared" si="15"/>
        <v>0</v>
      </c>
    </row>
    <row r="38" spans="1:28">
      <c r="A38" s="108" t="s">
        <v>21</v>
      </c>
      <c r="B38" s="106">
        <v>0</v>
      </c>
      <c r="C38" s="116">
        <v>0</v>
      </c>
      <c r="D38" s="117">
        <v>0</v>
      </c>
      <c r="E38" s="118">
        <f t="shared" si="16"/>
        <v>0</v>
      </c>
      <c r="F38" s="118">
        <f t="shared" si="17"/>
        <v>0</v>
      </c>
      <c r="G38" s="119">
        <f t="shared" si="18"/>
        <v>0</v>
      </c>
      <c r="H38" s="116">
        <v>0</v>
      </c>
      <c r="I38" s="117">
        <v>0</v>
      </c>
      <c r="J38" s="118">
        <f t="shared" si="19"/>
        <v>0</v>
      </c>
      <c r="K38" s="118">
        <f t="shared" si="20"/>
        <v>0</v>
      </c>
      <c r="L38" s="119">
        <f t="shared" si="11"/>
        <v>0</v>
      </c>
      <c r="M38" s="116">
        <v>0</v>
      </c>
      <c r="N38" s="117">
        <v>0</v>
      </c>
      <c r="O38" s="118">
        <f t="shared" si="21"/>
        <v>0</v>
      </c>
      <c r="P38" s="118">
        <f t="shared" si="22"/>
        <v>0</v>
      </c>
      <c r="Q38" s="119">
        <f t="shared" si="12"/>
        <v>0</v>
      </c>
      <c r="R38" s="116">
        <v>0</v>
      </c>
      <c r="S38" s="117">
        <v>0</v>
      </c>
      <c r="T38" s="118">
        <f t="shared" si="23"/>
        <v>0</v>
      </c>
      <c r="U38" s="118">
        <f t="shared" si="24"/>
        <v>0</v>
      </c>
      <c r="V38" s="119">
        <f t="shared" si="13"/>
        <v>0</v>
      </c>
      <c r="W38" s="116">
        <v>0</v>
      </c>
      <c r="X38" s="117">
        <v>0</v>
      </c>
      <c r="Y38" s="118">
        <f t="shared" si="25"/>
        <v>0</v>
      </c>
      <c r="Z38" s="118">
        <f t="shared" si="26"/>
        <v>0</v>
      </c>
      <c r="AA38" s="119">
        <f t="shared" si="14"/>
        <v>0</v>
      </c>
      <c r="AB38" s="84">
        <f t="shared" si="15"/>
        <v>0</v>
      </c>
    </row>
    <row r="39" spans="1:28">
      <c r="A39" s="108" t="s">
        <v>21</v>
      </c>
      <c r="B39" s="106">
        <v>0</v>
      </c>
      <c r="C39" s="116">
        <v>0</v>
      </c>
      <c r="D39" s="117">
        <v>0</v>
      </c>
      <c r="E39" s="118">
        <f t="shared" si="16"/>
        <v>0</v>
      </c>
      <c r="F39" s="118">
        <f t="shared" si="17"/>
        <v>0</v>
      </c>
      <c r="G39" s="119">
        <f t="shared" si="18"/>
        <v>0</v>
      </c>
      <c r="H39" s="116">
        <v>0</v>
      </c>
      <c r="I39" s="117">
        <v>0</v>
      </c>
      <c r="J39" s="118">
        <f t="shared" si="19"/>
        <v>0</v>
      </c>
      <c r="K39" s="118">
        <f t="shared" si="20"/>
        <v>0</v>
      </c>
      <c r="L39" s="119">
        <f t="shared" si="11"/>
        <v>0</v>
      </c>
      <c r="M39" s="116">
        <v>0</v>
      </c>
      <c r="N39" s="117">
        <v>0</v>
      </c>
      <c r="O39" s="118">
        <f t="shared" si="21"/>
        <v>0</v>
      </c>
      <c r="P39" s="118">
        <f t="shared" si="22"/>
        <v>0</v>
      </c>
      <c r="Q39" s="119">
        <f t="shared" si="12"/>
        <v>0</v>
      </c>
      <c r="R39" s="116">
        <v>0</v>
      </c>
      <c r="S39" s="117">
        <v>0</v>
      </c>
      <c r="T39" s="118">
        <f t="shared" si="23"/>
        <v>0</v>
      </c>
      <c r="U39" s="118">
        <f t="shared" si="24"/>
        <v>0</v>
      </c>
      <c r="V39" s="119">
        <f t="shared" si="13"/>
        <v>0</v>
      </c>
      <c r="W39" s="116">
        <v>0</v>
      </c>
      <c r="X39" s="117">
        <v>0</v>
      </c>
      <c r="Y39" s="118">
        <f t="shared" si="25"/>
        <v>0</v>
      </c>
      <c r="Z39" s="118">
        <f t="shared" si="26"/>
        <v>0</v>
      </c>
      <c r="AA39" s="119">
        <f t="shared" si="14"/>
        <v>0</v>
      </c>
      <c r="AB39" s="84">
        <f t="shared" si="15"/>
        <v>0</v>
      </c>
    </row>
    <row r="40" spans="1:28" ht="15" thickBot="1">
      <c r="A40" s="109" t="s">
        <v>21</v>
      </c>
      <c r="B40" s="110">
        <v>0</v>
      </c>
      <c r="C40" s="123">
        <v>0</v>
      </c>
      <c r="D40" s="124">
        <v>0</v>
      </c>
      <c r="E40" s="118">
        <f t="shared" si="16"/>
        <v>0</v>
      </c>
      <c r="F40" s="118">
        <f t="shared" si="17"/>
        <v>0</v>
      </c>
      <c r="G40" s="119">
        <f>ROUND(E40*0.3817+858*C40*IF($B40&gt;0,1,0)+(F40*0.0269),0)</f>
        <v>0</v>
      </c>
      <c r="H40" s="123">
        <v>0</v>
      </c>
      <c r="I40" s="124">
        <v>0</v>
      </c>
      <c r="J40" s="125">
        <f t="shared" si="19"/>
        <v>0</v>
      </c>
      <c r="K40" s="125">
        <f t="shared" si="20"/>
        <v>0</v>
      </c>
      <c r="L40" s="119">
        <f t="shared" si="11"/>
        <v>0</v>
      </c>
      <c r="M40" s="123">
        <v>0</v>
      </c>
      <c r="N40" s="124">
        <v>0</v>
      </c>
      <c r="O40" s="118">
        <f t="shared" si="21"/>
        <v>0</v>
      </c>
      <c r="P40" s="118">
        <f t="shared" si="22"/>
        <v>0</v>
      </c>
      <c r="Q40" s="119">
        <f t="shared" si="12"/>
        <v>0</v>
      </c>
      <c r="R40" s="123">
        <v>0</v>
      </c>
      <c r="S40" s="124">
        <v>0</v>
      </c>
      <c r="T40" s="125">
        <f t="shared" si="23"/>
        <v>0</v>
      </c>
      <c r="U40" s="125">
        <f t="shared" si="24"/>
        <v>0</v>
      </c>
      <c r="V40" s="119">
        <f t="shared" si="13"/>
        <v>0</v>
      </c>
      <c r="W40" s="123">
        <v>0</v>
      </c>
      <c r="X40" s="124">
        <v>0</v>
      </c>
      <c r="Y40" s="125">
        <f t="shared" si="25"/>
        <v>0</v>
      </c>
      <c r="Z40" s="125">
        <f t="shared" si="26"/>
        <v>0</v>
      </c>
      <c r="AA40" s="119">
        <f t="shared" si="14"/>
        <v>0</v>
      </c>
      <c r="AB40" s="84">
        <f t="shared" si="15"/>
        <v>0</v>
      </c>
    </row>
    <row r="41" spans="1:28" ht="15" thickBot="1">
      <c r="A41" s="306"/>
      <c r="B41" s="306"/>
      <c r="C41" s="306"/>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7"/>
      <c r="AB41" s="84"/>
    </row>
    <row r="42" spans="1:28" ht="16.8">
      <c r="A42" s="126" t="s">
        <v>27</v>
      </c>
      <c r="B42" s="127"/>
      <c r="C42" s="293" t="s">
        <v>16</v>
      </c>
      <c r="D42" s="294"/>
      <c r="E42" s="294"/>
      <c r="F42" s="294"/>
      <c r="G42" s="295"/>
      <c r="H42" s="293" t="s">
        <v>16</v>
      </c>
      <c r="I42" s="294"/>
      <c r="J42" s="294"/>
      <c r="K42" s="294"/>
      <c r="L42" s="295"/>
      <c r="M42" s="293" t="s">
        <v>16</v>
      </c>
      <c r="N42" s="294"/>
      <c r="O42" s="294"/>
      <c r="P42" s="294"/>
      <c r="Q42" s="295"/>
      <c r="R42" s="293" t="s">
        <v>16</v>
      </c>
      <c r="S42" s="294"/>
      <c r="T42" s="294"/>
      <c r="U42" s="294"/>
      <c r="V42" s="295"/>
      <c r="W42" s="293" t="s">
        <v>16</v>
      </c>
      <c r="X42" s="294"/>
      <c r="Y42" s="294"/>
      <c r="Z42" s="294"/>
      <c r="AA42" s="295"/>
      <c r="AB42" s="84"/>
    </row>
    <row r="43" spans="1:28" ht="22.2" thickBot="1">
      <c r="A43" s="128"/>
      <c r="B43" s="129" t="s">
        <v>28</v>
      </c>
      <c r="C43" s="130" t="s">
        <v>29</v>
      </c>
      <c r="D43" s="131" t="s">
        <v>30</v>
      </c>
      <c r="E43" s="112" t="s">
        <v>25</v>
      </c>
      <c r="F43" s="112" t="s">
        <v>26</v>
      </c>
      <c r="G43" s="132" t="s">
        <v>20</v>
      </c>
      <c r="H43" s="130" t="s">
        <v>29</v>
      </c>
      <c r="I43" s="131" t="s">
        <v>30</v>
      </c>
      <c r="J43" s="112" t="s">
        <v>25</v>
      </c>
      <c r="K43" s="112" t="s">
        <v>26</v>
      </c>
      <c r="L43" s="132" t="s">
        <v>20</v>
      </c>
      <c r="M43" s="130" t="s">
        <v>29</v>
      </c>
      <c r="N43" s="131" t="s">
        <v>30</v>
      </c>
      <c r="O43" s="112" t="s">
        <v>25</v>
      </c>
      <c r="P43" s="112" t="s">
        <v>26</v>
      </c>
      <c r="Q43" s="132" t="s">
        <v>20</v>
      </c>
      <c r="R43" s="130" t="s">
        <v>29</v>
      </c>
      <c r="S43" s="131" t="s">
        <v>30</v>
      </c>
      <c r="T43" s="112" t="s">
        <v>25</v>
      </c>
      <c r="U43" s="112" t="s">
        <v>26</v>
      </c>
      <c r="V43" s="132" t="s">
        <v>20</v>
      </c>
      <c r="W43" s="130" t="s">
        <v>29</v>
      </c>
      <c r="X43" s="131" t="s">
        <v>30</v>
      </c>
      <c r="Y43" s="112" t="s">
        <v>25</v>
      </c>
      <c r="Z43" s="112" t="s">
        <v>26</v>
      </c>
      <c r="AA43" s="132" t="s">
        <v>20</v>
      </c>
      <c r="AB43" s="84"/>
    </row>
    <row r="44" spans="1:28">
      <c r="A44" s="105" t="s">
        <v>21</v>
      </c>
      <c r="B44" s="115">
        <v>0</v>
      </c>
      <c r="C44" s="133">
        <v>0</v>
      </c>
      <c r="D44" s="134">
        <v>0</v>
      </c>
      <c r="E44" s="135">
        <f>ROUND(B44*C44,0)</f>
        <v>0</v>
      </c>
      <c r="F44" s="135">
        <f>ROUND(B44*D44,0)</f>
        <v>0</v>
      </c>
      <c r="G44" s="396">
        <f>ROUND(F44*0.0243,0)</f>
        <v>0</v>
      </c>
      <c r="H44" s="133">
        <v>0</v>
      </c>
      <c r="I44" s="134">
        <v>0</v>
      </c>
      <c r="J44" s="135">
        <f>ROUND(B44*H44,0)</f>
        <v>0</v>
      </c>
      <c r="K44" s="135">
        <f>ROUND(B44*I44,0)</f>
        <v>0</v>
      </c>
      <c r="L44" s="136">
        <f t="shared" ref="L44:L52" si="27">ROUND(K44*0.0243,0)</f>
        <v>0</v>
      </c>
      <c r="M44" s="133">
        <v>0</v>
      </c>
      <c r="N44" s="134">
        <v>0</v>
      </c>
      <c r="O44" s="135">
        <f>ROUND(B44*M44,0)</f>
        <v>0</v>
      </c>
      <c r="P44" s="135">
        <f>ROUND(B44*N44,0)</f>
        <v>0</v>
      </c>
      <c r="Q44" s="136">
        <f t="shared" ref="Q44:Q52" si="28">ROUND(P44*0.0243,0)</f>
        <v>0</v>
      </c>
      <c r="R44" s="133">
        <v>0</v>
      </c>
      <c r="S44" s="134">
        <v>0</v>
      </c>
      <c r="T44" s="135">
        <f>ROUND(B44*R44,0)</f>
        <v>0</v>
      </c>
      <c r="U44" s="135">
        <f>ROUND(B44*S44,0)</f>
        <v>0</v>
      </c>
      <c r="V44" s="136">
        <f t="shared" ref="V44:V52" si="29">ROUND(U44*0.0243,0)</f>
        <v>0</v>
      </c>
      <c r="W44" s="133">
        <v>0</v>
      </c>
      <c r="X44" s="134">
        <v>0</v>
      </c>
      <c r="Y44" s="135">
        <f>ROUND(B44*W44,0)</f>
        <v>0</v>
      </c>
      <c r="Z44" s="135">
        <f>ROUND(B44*X44,0)</f>
        <v>0</v>
      </c>
      <c r="AA44" s="136">
        <f t="shared" ref="AA44:AA52" si="30">ROUND(Z44*0.0243,0)</f>
        <v>0</v>
      </c>
      <c r="AB44" s="84"/>
    </row>
    <row r="45" spans="1:28">
      <c r="A45" s="108" t="s">
        <v>21</v>
      </c>
      <c r="B45" s="106">
        <v>0</v>
      </c>
      <c r="C45" s="133">
        <v>0</v>
      </c>
      <c r="D45" s="134">
        <v>0</v>
      </c>
      <c r="E45" s="135">
        <f t="shared" ref="E45:E52" si="31">ROUND(B45*C45,0)</f>
        <v>0</v>
      </c>
      <c r="F45" s="135">
        <f t="shared" ref="F45:F52" si="32">ROUND(B45*D45,0)</f>
        <v>0</v>
      </c>
      <c r="G45" s="136">
        <f t="shared" ref="G45:G52" si="33">ROUND(F45*0.0243,0)</f>
        <v>0</v>
      </c>
      <c r="H45" s="133">
        <v>0</v>
      </c>
      <c r="I45" s="134">
        <v>0</v>
      </c>
      <c r="J45" s="135">
        <f t="shared" ref="J45:J52" si="34">ROUND(B45*H45,0)</f>
        <v>0</v>
      </c>
      <c r="K45" s="135">
        <f t="shared" ref="K45:K52" si="35">ROUND(B45*I45,0)</f>
        <v>0</v>
      </c>
      <c r="L45" s="136">
        <f t="shared" si="27"/>
        <v>0</v>
      </c>
      <c r="M45" s="133">
        <v>0</v>
      </c>
      <c r="N45" s="134">
        <v>0</v>
      </c>
      <c r="O45" s="135">
        <f t="shared" ref="O45:O52" si="36">ROUND(B45*M45,0)</f>
        <v>0</v>
      </c>
      <c r="P45" s="135">
        <f t="shared" ref="P45:P52" si="37">ROUND(B45*N45,0)</f>
        <v>0</v>
      </c>
      <c r="Q45" s="136">
        <f t="shared" si="28"/>
        <v>0</v>
      </c>
      <c r="R45" s="133">
        <v>0</v>
      </c>
      <c r="S45" s="134">
        <v>0</v>
      </c>
      <c r="T45" s="135">
        <f t="shared" ref="T45:T52" si="38">ROUND(B45*R45,0)</f>
        <v>0</v>
      </c>
      <c r="U45" s="135">
        <f t="shared" ref="U45:U52" si="39">ROUND(B45*S45,0)</f>
        <v>0</v>
      </c>
      <c r="V45" s="136">
        <f t="shared" si="29"/>
        <v>0</v>
      </c>
      <c r="W45" s="133">
        <v>0</v>
      </c>
      <c r="X45" s="134">
        <v>0</v>
      </c>
      <c r="Y45" s="135">
        <f t="shared" ref="Y45:Y52" si="40">ROUND(B45*W45,0)</f>
        <v>0</v>
      </c>
      <c r="Z45" s="135">
        <f t="shared" ref="Z45:Z52" si="41">ROUND(B45*X45,0)</f>
        <v>0</v>
      </c>
      <c r="AA45" s="136">
        <f t="shared" si="30"/>
        <v>0</v>
      </c>
      <c r="AB45" s="84"/>
    </row>
    <row r="46" spans="1:28">
      <c r="A46" s="108" t="s">
        <v>21</v>
      </c>
      <c r="B46" s="106">
        <v>0</v>
      </c>
      <c r="C46" s="133">
        <v>0</v>
      </c>
      <c r="D46" s="134">
        <v>0</v>
      </c>
      <c r="E46" s="135">
        <f t="shared" si="31"/>
        <v>0</v>
      </c>
      <c r="F46" s="135">
        <f t="shared" si="32"/>
        <v>0</v>
      </c>
      <c r="G46" s="136">
        <f t="shared" si="33"/>
        <v>0</v>
      </c>
      <c r="H46" s="133">
        <v>0</v>
      </c>
      <c r="I46" s="134">
        <v>0</v>
      </c>
      <c r="J46" s="135">
        <f t="shared" si="34"/>
        <v>0</v>
      </c>
      <c r="K46" s="135">
        <f t="shared" si="35"/>
        <v>0</v>
      </c>
      <c r="L46" s="136">
        <f t="shared" si="27"/>
        <v>0</v>
      </c>
      <c r="M46" s="133">
        <v>0</v>
      </c>
      <c r="N46" s="134">
        <v>0</v>
      </c>
      <c r="O46" s="135">
        <f t="shared" si="36"/>
        <v>0</v>
      </c>
      <c r="P46" s="135">
        <f t="shared" si="37"/>
        <v>0</v>
      </c>
      <c r="Q46" s="136">
        <f t="shared" si="28"/>
        <v>0</v>
      </c>
      <c r="R46" s="133">
        <v>0</v>
      </c>
      <c r="S46" s="134">
        <v>0</v>
      </c>
      <c r="T46" s="135">
        <f t="shared" si="38"/>
        <v>0</v>
      </c>
      <c r="U46" s="135">
        <f t="shared" si="39"/>
        <v>0</v>
      </c>
      <c r="V46" s="136">
        <f t="shared" si="29"/>
        <v>0</v>
      </c>
      <c r="W46" s="133">
        <v>0</v>
      </c>
      <c r="X46" s="134">
        <v>0</v>
      </c>
      <c r="Y46" s="135">
        <f t="shared" si="40"/>
        <v>0</v>
      </c>
      <c r="Z46" s="135">
        <f t="shared" si="41"/>
        <v>0</v>
      </c>
      <c r="AA46" s="136">
        <f t="shared" si="30"/>
        <v>0</v>
      </c>
      <c r="AB46" s="84"/>
    </row>
    <row r="47" spans="1:28">
      <c r="A47" s="108" t="s">
        <v>21</v>
      </c>
      <c r="B47" s="106">
        <v>0</v>
      </c>
      <c r="C47" s="133">
        <v>0</v>
      </c>
      <c r="D47" s="134">
        <v>0</v>
      </c>
      <c r="E47" s="135">
        <f t="shared" si="31"/>
        <v>0</v>
      </c>
      <c r="F47" s="135">
        <f t="shared" si="32"/>
        <v>0</v>
      </c>
      <c r="G47" s="136">
        <f t="shared" si="33"/>
        <v>0</v>
      </c>
      <c r="H47" s="133">
        <v>0</v>
      </c>
      <c r="I47" s="134">
        <v>0</v>
      </c>
      <c r="J47" s="135">
        <f t="shared" si="34"/>
        <v>0</v>
      </c>
      <c r="K47" s="135">
        <f t="shared" si="35"/>
        <v>0</v>
      </c>
      <c r="L47" s="136">
        <f t="shared" si="27"/>
        <v>0</v>
      </c>
      <c r="M47" s="133">
        <v>0</v>
      </c>
      <c r="N47" s="134">
        <v>0</v>
      </c>
      <c r="O47" s="135">
        <f t="shared" si="36"/>
        <v>0</v>
      </c>
      <c r="P47" s="135">
        <f t="shared" si="37"/>
        <v>0</v>
      </c>
      <c r="Q47" s="136">
        <f t="shared" si="28"/>
        <v>0</v>
      </c>
      <c r="R47" s="133">
        <v>0</v>
      </c>
      <c r="S47" s="134">
        <v>0</v>
      </c>
      <c r="T47" s="135">
        <f t="shared" si="38"/>
        <v>0</v>
      </c>
      <c r="U47" s="135">
        <f t="shared" si="39"/>
        <v>0</v>
      </c>
      <c r="V47" s="136">
        <f t="shared" si="29"/>
        <v>0</v>
      </c>
      <c r="W47" s="133">
        <v>0</v>
      </c>
      <c r="X47" s="134">
        <v>0</v>
      </c>
      <c r="Y47" s="135">
        <f t="shared" si="40"/>
        <v>0</v>
      </c>
      <c r="Z47" s="135">
        <f t="shared" si="41"/>
        <v>0</v>
      </c>
      <c r="AA47" s="136">
        <f t="shared" si="30"/>
        <v>0</v>
      </c>
      <c r="AB47" s="84"/>
    </row>
    <row r="48" spans="1:28">
      <c r="A48" s="108" t="s">
        <v>21</v>
      </c>
      <c r="B48" s="106">
        <v>0</v>
      </c>
      <c r="C48" s="133">
        <v>0</v>
      </c>
      <c r="D48" s="134">
        <v>0</v>
      </c>
      <c r="E48" s="135">
        <f t="shared" si="31"/>
        <v>0</v>
      </c>
      <c r="F48" s="135">
        <f t="shared" si="32"/>
        <v>0</v>
      </c>
      <c r="G48" s="136">
        <f t="shared" si="33"/>
        <v>0</v>
      </c>
      <c r="H48" s="133">
        <v>0</v>
      </c>
      <c r="I48" s="134">
        <v>0</v>
      </c>
      <c r="J48" s="135">
        <f t="shared" si="34"/>
        <v>0</v>
      </c>
      <c r="K48" s="135">
        <f t="shared" si="35"/>
        <v>0</v>
      </c>
      <c r="L48" s="136">
        <f t="shared" si="27"/>
        <v>0</v>
      </c>
      <c r="M48" s="133">
        <v>0</v>
      </c>
      <c r="N48" s="134">
        <v>0</v>
      </c>
      <c r="O48" s="135">
        <f t="shared" si="36"/>
        <v>0</v>
      </c>
      <c r="P48" s="135">
        <f t="shared" si="37"/>
        <v>0</v>
      </c>
      <c r="Q48" s="136">
        <f t="shared" si="28"/>
        <v>0</v>
      </c>
      <c r="R48" s="133">
        <v>0</v>
      </c>
      <c r="S48" s="134">
        <v>0</v>
      </c>
      <c r="T48" s="135">
        <f t="shared" si="38"/>
        <v>0</v>
      </c>
      <c r="U48" s="135">
        <f t="shared" si="39"/>
        <v>0</v>
      </c>
      <c r="V48" s="136">
        <f t="shared" si="29"/>
        <v>0</v>
      </c>
      <c r="W48" s="133">
        <v>0</v>
      </c>
      <c r="X48" s="134">
        <v>0</v>
      </c>
      <c r="Y48" s="135">
        <f t="shared" si="40"/>
        <v>0</v>
      </c>
      <c r="Z48" s="135">
        <f t="shared" si="41"/>
        <v>0</v>
      </c>
      <c r="AA48" s="136">
        <f t="shared" si="30"/>
        <v>0</v>
      </c>
      <c r="AB48" s="84"/>
    </row>
    <row r="49" spans="1:28">
      <c r="A49" s="108" t="s">
        <v>21</v>
      </c>
      <c r="B49" s="106">
        <v>0</v>
      </c>
      <c r="C49" s="133">
        <v>0</v>
      </c>
      <c r="D49" s="134">
        <v>0</v>
      </c>
      <c r="E49" s="135">
        <f t="shared" si="31"/>
        <v>0</v>
      </c>
      <c r="F49" s="135">
        <f t="shared" si="32"/>
        <v>0</v>
      </c>
      <c r="G49" s="136">
        <f t="shared" si="33"/>
        <v>0</v>
      </c>
      <c r="H49" s="133">
        <v>0</v>
      </c>
      <c r="I49" s="134">
        <v>0</v>
      </c>
      <c r="J49" s="135">
        <f t="shared" si="34"/>
        <v>0</v>
      </c>
      <c r="K49" s="135">
        <f t="shared" si="35"/>
        <v>0</v>
      </c>
      <c r="L49" s="136">
        <f t="shared" si="27"/>
        <v>0</v>
      </c>
      <c r="M49" s="133">
        <v>0</v>
      </c>
      <c r="N49" s="134">
        <v>0</v>
      </c>
      <c r="O49" s="135">
        <f t="shared" si="36"/>
        <v>0</v>
      </c>
      <c r="P49" s="135">
        <f t="shared" si="37"/>
        <v>0</v>
      </c>
      <c r="Q49" s="136">
        <f t="shared" si="28"/>
        <v>0</v>
      </c>
      <c r="R49" s="133">
        <v>0</v>
      </c>
      <c r="S49" s="134">
        <v>0</v>
      </c>
      <c r="T49" s="135">
        <f t="shared" si="38"/>
        <v>0</v>
      </c>
      <c r="U49" s="135">
        <f t="shared" si="39"/>
        <v>0</v>
      </c>
      <c r="V49" s="136">
        <f t="shared" si="29"/>
        <v>0</v>
      </c>
      <c r="W49" s="133">
        <v>0</v>
      </c>
      <c r="X49" s="134">
        <v>0</v>
      </c>
      <c r="Y49" s="135">
        <f t="shared" si="40"/>
        <v>0</v>
      </c>
      <c r="Z49" s="135">
        <f t="shared" si="41"/>
        <v>0</v>
      </c>
      <c r="AA49" s="136">
        <f t="shared" si="30"/>
        <v>0</v>
      </c>
      <c r="AB49" s="84"/>
    </row>
    <row r="50" spans="1:28">
      <c r="A50" s="108" t="s">
        <v>21</v>
      </c>
      <c r="B50" s="106">
        <v>0</v>
      </c>
      <c r="C50" s="133">
        <v>0</v>
      </c>
      <c r="D50" s="134">
        <v>0</v>
      </c>
      <c r="E50" s="135">
        <f t="shared" si="31"/>
        <v>0</v>
      </c>
      <c r="F50" s="135">
        <f t="shared" si="32"/>
        <v>0</v>
      </c>
      <c r="G50" s="136">
        <f t="shared" si="33"/>
        <v>0</v>
      </c>
      <c r="H50" s="133">
        <v>0</v>
      </c>
      <c r="I50" s="134">
        <v>0</v>
      </c>
      <c r="J50" s="135">
        <f t="shared" si="34"/>
        <v>0</v>
      </c>
      <c r="K50" s="135">
        <f t="shared" si="35"/>
        <v>0</v>
      </c>
      <c r="L50" s="136">
        <f t="shared" si="27"/>
        <v>0</v>
      </c>
      <c r="M50" s="133">
        <v>0</v>
      </c>
      <c r="N50" s="134">
        <v>0</v>
      </c>
      <c r="O50" s="135">
        <f t="shared" si="36"/>
        <v>0</v>
      </c>
      <c r="P50" s="135">
        <f t="shared" si="37"/>
        <v>0</v>
      </c>
      <c r="Q50" s="136">
        <f t="shared" si="28"/>
        <v>0</v>
      </c>
      <c r="R50" s="133">
        <v>0</v>
      </c>
      <c r="S50" s="134">
        <v>0</v>
      </c>
      <c r="T50" s="135">
        <f t="shared" si="38"/>
        <v>0</v>
      </c>
      <c r="U50" s="135">
        <f t="shared" si="39"/>
        <v>0</v>
      </c>
      <c r="V50" s="136">
        <f t="shared" si="29"/>
        <v>0</v>
      </c>
      <c r="W50" s="133">
        <v>0</v>
      </c>
      <c r="X50" s="134">
        <v>0</v>
      </c>
      <c r="Y50" s="135">
        <f t="shared" si="40"/>
        <v>0</v>
      </c>
      <c r="Z50" s="135">
        <f t="shared" si="41"/>
        <v>0</v>
      </c>
      <c r="AA50" s="136">
        <f t="shared" si="30"/>
        <v>0</v>
      </c>
      <c r="AB50" s="84"/>
    </row>
    <row r="51" spans="1:28">
      <c r="A51" s="108" t="s">
        <v>21</v>
      </c>
      <c r="B51" s="106">
        <v>0</v>
      </c>
      <c r="C51" s="133">
        <v>0</v>
      </c>
      <c r="D51" s="134">
        <v>0</v>
      </c>
      <c r="E51" s="135">
        <f t="shared" si="31"/>
        <v>0</v>
      </c>
      <c r="F51" s="135">
        <f t="shared" si="32"/>
        <v>0</v>
      </c>
      <c r="G51" s="136">
        <f t="shared" si="33"/>
        <v>0</v>
      </c>
      <c r="H51" s="133">
        <v>0</v>
      </c>
      <c r="I51" s="134">
        <v>0</v>
      </c>
      <c r="J51" s="135">
        <f t="shared" si="34"/>
        <v>0</v>
      </c>
      <c r="K51" s="135">
        <f t="shared" si="35"/>
        <v>0</v>
      </c>
      <c r="L51" s="136">
        <f t="shared" si="27"/>
        <v>0</v>
      </c>
      <c r="M51" s="133">
        <v>0</v>
      </c>
      <c r="N51" s="134">
        <v>0</v>
      </c>
      <c r="O51" s="135">
        <f t="shared" si="36"/>
        <v>0</v>
      </c>
      <c r="P51" s="135">
        <f t="shared" si="37"/>
        <v>0</v>
      </c>
      <c r="Q51" s="136">
        <f t="shared" si="28"/>
        <v>0</v>
      </c>
      <c r="R51" s="133">
        <v>0</v>
      </c>
      <c r="S51" s="134">
        <v>0</v>
      </c>
      <c r="T51" s="135">
        <f t="shared" si="38"/>
        <v>0</v>
      </c>
      <c r="U51" s="135">
        <f t="shared" si="39"/>
        <v>0</v>
      </c>
      <c r="V51" s="136">
        <f t="shared" si="29"/>
        <v>0</v>
      </c>
      <c r="W51" s="133">
        <v>0</v>
      </c>
      <c r="X51" s="134">
        <v>0</v>
      </c>
      <c r="Y51" s="135">
        <f t="shared" si="40"/>
        <v>0</v>
      </c>
      <c r="Z51" s="135">
        <f t="shared" si="41"/>
        <v>0</v>
      </c>
      <c r="AA51" s="136">
        <f t="shared" si="30"/>
        <v>0</v>
      </c>
      <c r="AB51" s="84"/>
    </row>
    <row r="52" spans="1:28" ht="15" thickBot="1">
      <c r="A52" s="109" t="s">
        <v>21</v>
      </c>
      <c r="B52" s="110">
        <v>0</v>
      </c>
      <c r="C52" s="137">
        <v>0</v>
      </c>
      <c r="D52" s="138">
        <v>0</v>
      </c>
      <c r="E52" s="139">
        <f t="shared" si="31"/>
        <v>0</v>
      </c>
      <c r="F52" s="139">
        <f t="shared" si="32"/>
        <v>0</v>
      </c>
      <c r="G52" s="140">
        <f t="shared" si="33"/>
        <v>0</v>
      </c>
      <c r="H52" s="137">
        <v>0</v>
      </c>
      <c r="I52" s="138">
        <v>0</v>
      </c>
      <c r="J52" s="139">
        <f t="shared" si="34"/>
        <v>0</v>
      </c>
      <c r="K52" s="139">
        <f t="shared" si="35"/>
        <v>0</v>
      </c>
      <c r="L52" s="140">
        <f t="shared" si="27"/>
        <v>0</v>
      </c>
      <c r="M52" s="137">
        <v>0</v>
      </c>
      <c r="N52" s="138">
        <v>0</v>
      </c>
      <c r="O52" s="139">
        <f t="shared" si="36"/>
        <v>0</v>
      </c>
      <c r="P52" s="139">
        <f t="shared" si="37"/>
        <v>0</v>
      </c>
      <c r="Q52" s="140">
        <f t="shared" si="28"/>
        <v>0</v>
      </c>
      <c r="R52" s="137">
        <v>0</v>
      </c>
      <c r="S52" s="138">
        <v>0</v>
      </c>
      <c r="T52" s="139">
        <f t="shared" si="38"/>
        <v>0</v>
      </c>
      <c r="U52" s="139">
        <f t="shared" si="39"/>
        <v>0</v>
      </c>
      <c r="V52" s="140">
        <f t="shared" si="29"/>
        <v>0</v>
      </c>
      <c r="W52" s="137">
        <v>0</v>
      </c>
      <c r="X52" s="138">
        <v>0</v>
      </c>
      <c r="Y52" s="139">
        <f t="shared" si="40"/>
        <v>0</v>
      </c>
      <c r="Z52" s="139">
        <f t="shared" si="41"/>
        <v>0</v>
      </c>
      <c r="AA52" s="140">
        <f t="shared" si="30"/>
        <v>0</v>
      </c>
      <c r="AB52" s="84"/>
    </row>
    <row r="53" spans="1:28" ht="15" thickBot="1">
      <c r="A53" s="306"/>
      <c r="B53" s="306"/>
      <c r="C53" s="313"/>
      <c r="D53" s="313"/>
      <c r="E53" s="313"/>
      <c r="F53" s="313"/>
      <c r="G53" s="313"/>
      <c r="H53" s="313"/>
      <c r="I53" s="313"/>
      <c r="J53" s="313"/>
      <c r="K53" s="313"/>
      <c r="L53" s="313"/>
      <c r="M53" s="313"/>
      <c r="N53" s="313"/>
      <c r="O53" s="313"/>
      <c r="P53" s="313"/>
      <c r="Q53" s="313"/>
      <c r="R53" s="313"/>
      <c r="S53" s="313"/>
      <c r="T53" s="313"/>
      <c r="U53" s="313"/>
      <c r="V53" s="313"/>
      <c r="W53" s="313"/>
      <c r="X53" s="313"/>
      <c r="Y53" s="313"/>
      <c r="Z53" s="313"/>
      <c r="AA53" s="314"/>
      <c r="AB53" s="84"/>
    </row>
    <row r="54" spans="1:28" ht="16.8">
      <c r="A54" s="126" t="s">
        <v>31</v>
      </c>
      <c r="B54" s="141"/>
      <c r="C54" s="309" t="s">
        <v>16</v>
      </c>
      <c r="D54" s="310"/>
      <c r="E54" s="311"/>
      <c r="F54" s="311"/>
      <c r="G54" s="311"/>
      <c r="H54" s="309" t="s">
        <v>16</v>
      </c>
      <c r="I54" s="310"/>
      <c r="J54" s="311"/>
      <c r="K54" s="311"/>
      <c r="L54" s="311"/>
      <c r="M54" s="309" t="s">
        <v>16</v>
      </c>
      <c r="N54" s="310"/>
      <c r="O54" s="311"/>
      <c r="P54" s="311"/>
      <c r="Q54" s="311"/>
      <c r="R54" s="309" t="s">
        <v>16</v>
      </c>
      <c r="S54" s="310"/>
      <c r="T54" s="311"/>
      <c r="U54" s="311"/>
      <c r="V54" s="311"/>
      <c r="W54" s="309" t="s">
        <v>16</v>
      </c>
      <c r="X54" s="310"/>
      <c r="Y54" s="311"/>
      <c r="Z54" s="311"/>
      <c r="AA54" s="312"/>
      <c r="AB54" s="84"/>
    </row>
    <row r="55" spans="1:28" ht="22.2" thickBot="1">
      <c r="A55" s="142"/>
      <c r="B55" s="143" t="s">
        <v>28</v>
      </c>
      <c r="C55" s="130" t="s">
        <v>29</v>
      </c>
      <c r="D55" s="131" t="s">
        <v>30</v>
      </c>
      <c r="E55" s="112" t="s">
        <v>25</v>
      </c>
      <c r="F55" s="112" t="s">
        <v>26</v>
      </c>
      <c r="G55" s="132" t="s">
        <v>20</v>
      </c>
      <c r="H55" s="130" t="s">
        <v>29</v>
      </c>
      <c r="I55" s="131" t="s">
        <v>30</v>
      </c>
      <c r="J55" s="112" t="s">
        <v>25</v>
      </c>
      <c r="K55" s="112" t="s">
        <v>26</v>
      </c>
      <c r="L55" s="132" t="s">
        <v>20</v>
      </c>
      <c r="M55" s="130" t="s">
        <v>29</v>
      </c>
      <c r="N55" s="131" t="s">
        <v>30</v>
      </c>
      <c r="O55" s="112" t="s">
        <v>25</v>
      </c>
      <c r="P55" s="112" t="s">
        <v>26</v>
      </c>
      <c r="Q55" s="132" t="s">
        <v>20</v>
      </c>
      <c r="R55" s="130" t="s">
        <v>29</v>
      </c>
      <c r="S55" s="131" t="s">
        <v>30</v>
      </c>
      <c r="T55" s="112" t="s">
        <v>25</v>
      </c>
      <c r="U55" s="112" t="s">
        <v>26</v>
      </c>
      <c r="V55" s="132" t="s">
        <v>20</v>
      </c>
      <c r="W55" s="130" t="s">
        <v>29</v>
      </c>
      <c r="X55" s="131" t="s">
        <v>30</v>
      </c>
      <c r="Y55" s="112" t="s">
        <v>25</v>
      </c>
      <c r="Z55" s="112" t="s">
        <v>26</v>
      </c>
      <c r="AA55" s="132" t="s">
        <v>20</v>
      </c>
      <c r="AB55" s="84"/>
    </row>
    <row r="56" spans="1:28">
      <c r="A56" s="144" t="s">
        <v>32</v>
      </c>
      <c r="B56" s="145">
        <v>0</v>
      </c>
      <c r="C56" s="133">
        <v>0</v>
      </c>
      <c r="D56" s="134">
        <v>0</v>
      </c>
      <c r="E56" s="135">
        <f>ROUND(B56*C56,0)</f>
        <v>0</v>
      </c>
      <c r="F56" s="135">
        <f>ROUND(B56*D56,0)</f>
        <v>0</v>
      </c>
      <c r="G56" s="396">
        <f>ROUND(F56*0.0243,0)</f>
        <v>0</v>
      </c>
      <c r="H56" s="133">
        <v>0</v>
      </c>
      <c r="I56" s="134">
        <v>0</v>
      </c>
      <c r="J56" s="135">
        <f>ROUND(B56*H56,0)</f>
        <v>0</v>
      </c>
      <c r="K56" s="135">
        <f>ROUND(B56*I56,0)</f>
        <v>0</v>
      </c>
      <c r="L56" s="136">
        <f t="shared" ref="L56:L64" si="42">ROUND(K56*0.0243,0)</f>
        <v>0</v>
      </c>
      <c r="M56" s="133">
        <v>0</v>
      </c>
      <c r="N56" s="134">
        <v>0</v>
      </c>
      <c r="O56" s="135">
        <f>ROUND(B56*M56,0)</f>
        <v>0</v>
      </c>
      <c r="P56" s="135">
        <f>ROUND(B56*N56,0)</f>
        <v>0</v>
      </c>
      <c r="Q56" s="136">
        <f t="shared" ref="Q56:Q64" si="43">ROUND(P56*0.0243,0)</f>
        <v>0</v>
      </c>
      <c r="R56" s="133">
        <v>0</v>
      </c>
      <c r="S56" s="134">
        <v>0</v>
      </c>
      <c r="T56" s="135">
        <f>ROUND(B56*R56,0)</f>
        <v>0</v>
      </c>
      <c r="U56" s="135">
        <f>ROUND(B56*S56,0)</f>
        <v>0</v>
      </c>
      <c r="V56" s="136">
        <f t="shared" ref="V56:V64" si="44">ROUND(U56*0.0243,0)</f>
        <v>0</v>
      </c>
      <c r="W56" s="133">
        <v>0</v>
      </c>
      <c r="X56" s="134">
        <v>0</v>
      </c>
      <c r="Y56" s="135">
        <f>ROUND(B56*W56,0)</f>
        <v>0</v>
      </c>
      <c r="Z56" s="135">
        <f>ROUND(B56*X56,0)</f>
        <v>0</v>
      </c>
      <c r="AA56" s="136">
        <f t="shared" ref="AA56:AA64" si="45">ROUND(Z56*0.0243,0)</f>
        <v>0</v>
      </c>
      <c r="AB56" s="84"/>
    </row>
    <row r="57" spans="1:28">
      <c r="A57" s="146" t="s">
        <v>32</v>
      </c>
      <c r="B57" s="147">
        <v>0</v>
      </c>
      <c r="C57" s="133">
        <v>0</v>
      </c>
      <c r="D57" s="134">
        <v>0</v>
      </c>
      <c r="E57" s="135">
        <f t="shared" ref="E57:E64" si="46">ROUND(B57*C57,0)</f>
        <v>0</v>
      </c>
      <c r="F57" s="135">
        <f t="shared" ref="F57:F64" si="47">ROUND(B57*D57,0)</f>
        <v>0</v>
      </c>
      <c r="G57" s="136">
        <f t="shared" ref="G57:G64" si="48">ROUND(F57*0.0243,0)</f>
        <v>0</v>
      </c>
      <c r="H57" s="133">
        <v>0</v>
      </c>
      <c r="I57" s="134">
        <v>0</v>
      </c>
      <c r="J57" s="135">
        <f t="shared" ref="J57:J64" si="49">ROUND(B57*H57,0)</f>
        <v>0</v>
      </c>
      <c r="K57" s="135">
        <f t="shared" ref="K57:K64" si="50">ROUND(B57*I57,0)</f>
        <v>0</v>
      </c>
      <c r="L57" s="136">
        <f t="shared" si="42"/>
        <v>0</v>
      </c>
      <c r="M57" s="133">
        <v>0</v>
      </c>
      <c r="N57" s="134">
        <v>0</v>
      </c>
      <c r="O57" s="135">
        <f t="shared" ref="O57:O64" si="51">ROUND(B57*M57,0)</f>
        <v>0</v>
      </c>
      <c r="P57" s="135">
        <f t="shared" ref="P57:P64" si="52">ROUND(B57*N57,0)</f>
        <v>0</v>
      </c>
      <c r="Q57" s="136">
        <f t="shared" si="43"/>
        <v>0</v>
      </c>
      <c r="R57" s="133">
        <v>0</v>
      </c>
      <c r="S57" s="134">
        <v>0</v>
      </c>
      <c r="T57" s="135">
        <f t="shared" ref="T57:T64" si="53">ROUND(B57*R57,0)</f>
        <v>0</v>
      </c>
      <c r="U57" s="135">
        <f t="shared" ref="U57:U64" si="54">ROUND(B57*S57,0)</f>
        <v>0</v>
      </c>
      <c r="V57" s="136">
        <f t="shared" si="44"/>
        <v>0</v>
      </c>
      <c r="W57" s="133">
        <v>0</v>
      </c>
      <c r="X57" s="134">
        <v>0</v>
      </c>
      <c r="Y57" s="135">
        <f t="shared" ref="Y57:Y64" si="55">ROUND(B57*W57,0)</f>
        <v>0</v>
      </c>
      <c r="Z57" s="135">
        <f t="shared" ref="Z57:Z64" si="56">ROUND(B57*X57,0)</f>
        <v>0</v>
      </c>
      <c r="AA57" s="136">
        <f t="shared" si="45"/>
        <v>0</v>
      </c>
      <c r="AB57" s="84"/>
    </row>
    <row r="58" spans="1:28">
      <c r="A58" s="146" t="s">
        <v>32</v>
      </c>
      <c r="B58" s="147">
        <v>0</v>
      </c>
      <c r="C58" s="133">
        <v>0</v>
      </c>
      <c r="D58" s="134">
        <v>0</v>
      </c>
      <c r="E58" s="135">
        <f t="shared" si="46"/>
        <v>0</v>
      </c>
      <c r="F58" s="135">
        <f t="shared" si="47"/>
        <v>0</v>
      </c>
      <c r="G58" s="136">
        <f t="shared" si="48"/>
        <v>0</v>
      </c>
      <c r="H58" s="133">
        <v>0</v>
      </c>
      <c r="I58" s="134">
        <v>0</v>
      </c>
      <c r="J58" s="135">
        <f t="shared" si="49"/>
        <v>0</v>
      </c>
      <c r="K58" s="135">
        <f t="shared" si="50"/>
        <v>0</v>
      </c>
      <c r="L58" s="136">
        <f t="shared" si="42"/>
        <v>0</v>
      </c>
      <c r="M58" s="133">
        <v>0</v>
      </c>
      <c r="N58" s="134">
        <v>0</v>
      </c>
      <c r="O58" s="135">
        <f t="shared" si="51"/>
        <v>0</v>
      </c>
      <c r="P58" s="135">
        <f t="shared" si="52"/>
        <v>0</v>
      </c>
      <c r="Q58" s="136">
        <f t="shared" si="43"/>
        <v>0</v>
      </c>
      <c r="R58" s="133">
        <v>0</v>
      </c>
      <c r="S58" s="134">
        <v>0</v>
      </c>
      <c r="T58" s="135">
        <f t="shared" si="53"/>
        <v>0</v>
      </c>
      <c r="U58" s="135">
        <f t="shared" si="54"/>
        <v>0</v>
      </c>
      <c r="V58" s="136">
        <f t="shared" si="44"/>
        <v>0</v>
      </c>
      <c r="W58" s="133">
        <v>0</v>
      </c>
      <c r="X58" s="134">
        <v>0</v>
      </c>
      <c r="Y58" s="135">
        <f t="shared" si="55"/>
        <v>0</v>
      </c>
      <c r="Z58" s="135">
        <f t="shared" si="56"/>
        <v>0</v>
      </c>
      <c r="AA58" s="136">
        <f t="shared" si="45"/>
        <v>0</v>
      </c>
      <c r="AB58" s="84"/>
    </row>
    <row r="59" spans="1:28">
      <c r="A59" s="146" t="s">
        <v>32</v>
      </c>
      <c r="B59" s="147">
        <v>0</v>
      </c>
      <c r="C59" s="133">
        <v>0</v>
      </c>
      <c r="D59" s="134">
        <v>0</v>
      </c>
      <c r="E59" s="135">
        <f t="shared" si="46"/>
        <v>0</v>
      </c>
      <c r="F59" s="135">
        <f t="shared" si="47"/>
        <v>0</v>
      </c>
      <c r="G59" s="136">
        <f t="shared" si="48"/>
        <v>0</v>
      </c>
      <c r="H59" s="133">
        <v>0</v>
      </c>
      <c r="I59" s="134">
        <v>0</v>
      </c>
      <c r="J59" s="135">
        <f t="shared" si="49"/>
        <v>0</v>
      </c>
      <c r="K59" s="135">
        <f t="shared" si="50"/>
        <v>0</v>
      </c>
      <c r="L59" s="136">
        <f t="shared" si="42"/>
        <v>0</v>
      </c>
      <c r="M59" s="133">
        <v>0</v>
      </c>
      <c r="N59" s="134">
        <v>0</v>
      </c>
      <c r="O59" s="135">
        <f t="shared" si="51"/>
        <v>0</v>
      </c>
      <c r="P59" s="135">
        <f t="shared" si="52"/>
        <v>0</v>
      </c>
      <c r="Q59" s="136">
        <f t="shared" si="43"/>
        <v>0</v>
      </c>
      <c r="R59" s="133">
        <v>0</v>
      </c>
      <c r="S59" s="134">
        <v>0</v>
      </c>
      <c r="T59" s="135">
        <f t="shared" si="53"/>
        <v>0</v>
      </c>
      <c r="U59" s="135">
        <f t="shared" si="54"/>
        <v>0</v>
      </c>
      <c r="V59" s="136">
        <f t="shared" si="44"/>
        <v>0</v>
      </c>
      <c r="W59" s="133">
        <v>0</v>
      </c>
      <c r="X59" s="134">
        <v>0</v>
      </c>
      <c r="Y59" s="135">
        <f t="shared" si="55"/>
        <v>0</v>
      </c>
      <c r="Z59" s="135">
        <f t="shared" si="56"/>
        <v>0</v>
      </c>
      <c r="AA59" s="136">
        <f t="shared" si="45"/>
        <v>0</v>
      </c>
      <c r="AB59" s="84"/>
    </row>
    <row r="60" spans="1:28">
      <c r="A60" s="146" t="s">
        <v>32</v>
      </c>
      <c r="B60" s="147">
        <v>0</v>
      </c>
      <c r="C60" s="133">
        <v>0</v>
      </c>
      <c r="D60" s="134">
        <v>0</v>
      </c>
      <c r="E60" s="135">
        <f t="shared" si="46"/>
        <v>0</v>
      </c>
      <c r="F60" s="135">
        <f t="shared" si="47"/>
        <v>0</v>
      </c>
      <c r="G60" s="136">
        <f t="shared" si="48"/>
        <v>0</v>
      </c>
      <c r="H60" s="133">
        <v>0</v>
      </c>
      <c r="I60" s="134">
        <v>0</v>
      </c>
      <c r="J60" s="135">
        <f t="shared" si="49"/>
        <v>0</v>
      </c>
      <c r="K60" s="135">
        <f t="shared" si="50"/>
        <v>0</v>
      </c>
      <c r="L60" s="136">
        <f t="shared" si="42"/>
        <v>0</v>
      </c>
      <c r="M60" s="133">
        <v>0</v>
      </c>
      <c r="N60" s="134">
        <v>0</v>
      </c>
      <c r="O60" s="135">
        <f t="shared" si="51"/>
        <v>0</v>
      </c>
      <c r="P60" s="135">
        <f t="shared" si="52"/>
        <v>0</v>
      </c>
      <c r="Q60" s="136">
        <f t="shared" si="43"/>
        <v>0</v>
      </c>
      <c r="R60" s="133">
        <v>0</v>
      </c>
      <c r="S60" s="134">
        <v>0</v>
      </c>
      <c r="T60" s="135">
        <f t="shared" si="53"/>
        <v>0</v>
      </c>
      <c r="U60" s="135">
        <f t="shared" si="54"/>
        <v>0</v>
      </c>
      <c r="V60" s="136">
        <f t="shared" si="44"/>
        <v>0</v>
      </c>
      <c r="W60" s="133">
        <v>0</v>
      </c>
      <c r="X60" s="134">
        <v>0</v>
      </c>
      <c r="Y60" s="135">
        <f t="shared" si="55"/>
        <v>0</v>
      </c>
      <c r="Z60" s="135">
        <f t="shared" si="56"/>
        <v>0</v>
      </c>
      <c r="AA60" s="136">
        <f t="shared" si="45"/>
        <v>0</v>
      </c>
      <c r="AB60" s="84"/>
    </row>
    <row r="61" spans="1:28">
      <c r="A61" s="146" t="s">
        <v>32</v>
      </c>
      <c r="B61" s="147">
        <v>0</v>
      </c>
      <c r="C61" s="133">
        <v>0</v>
      </c>
      <c r="D61" s="134">
        <v>0</v>
      </c>
      <c r="E61" s="135">
        <f t="shared" si="46"/>
        <v>0</v>
      </c>
      <c r="F61" s="135">
        <f t="shared" si="47"/>
        <v>0</v>
      </c>
      <c r="G61" s="136">
        <f t="shared" si="48"/>
        <v>0</v>
      </c>
      <c r="H61" s="133">
        <v>0</v>
      </c>
      <c r="I61" s="134">
        <v>0</v>
      </c>
      <c r="J61" s="135">
        <f t="shared" si="49"/>
        <v>0</v>
      </c>
      <c r="K61" s="135">
        <f t="shared" si="50"/>
        <v>0</v>
      </c>
      <c r="L61" s="136">
        <f t="shared" si="42"/>
        <v>0</v>
      </c>
      <c r="M61" s="133">
        <v>0</v>
      </c>
      <c r="N61" s="134">
        <v>0</v>
      </c>
      <c r="O61" s="135">
        <f t="shared" si="51"/>
        <v>0</v>
      </c>
      <c r="P61" s="135">
        <f t="shared" si="52"/>
        <v>0</v>
      </c>
      <c r="Q61" s="136">
        <f t="shared" si="43"/>
        <v>0</v>
      </c>
      <c r="R61" s="133">
        <v>0</v>
      </c>
      <c r="S61" s="134">
        <v>0</v>
      </c>
      <c r="T61" s="135">
        <f t="shared" si="53"/>
        <v>0</v>
      </c>
      <c r="U61" s="135">
        <f t="shared" si="54"/>
        <v>0</v>
      </c>
      <c r="V61" s="136">
        <f t="shared" si="44"/>
        <v>0</v>
      </c>
      <c r="W61" s="133">
        <v>0</v>
      </c>
      <c r="X61" s="134">
        <v>0</v>
      </c>
      <c r="Y61" s="135">
        <f t="shared" si="55"/>
        <v>0</v>
      </c>
      <c r="Z61" s="135">
        <f t="shared" si="56"/>
        <v>0</v>
      </c>
      <c r="AA61" s="136">
        <f t="shared" si="45"/>
        <v>0</v>
      </c>
      <c r="AB61" s="84"/>
    </row>
    <row r="62" spans="1:28">
      <c r="A62" s="146" t="s">
        <v>32</v>
      </c>
      <c r="B62" s="147">
        <v>0</v>
      </c>
      <c r="C62" s="133">
        <v>0</v>
      </c>
      <c r="D62" s="134">
        <v>0</v>
      </c>
      <c r="E62" s="135">
        <f t="shared" si="46"/>
        <v>0</v>
      </c>
      <c r="F62" s="135">
        <f t="shared" si="47"/>
        <v>0</v>
      </c>
      <c r="G62" s="136">
        <f t="shared" si="48"/>
        <v>0</v>
      </c>
      <c r="H62" s="133">
        <v>0</v>
      </c>
      <c r="I62" s="134">
        <v>0</v>
      </c>
      <c r="J62" s="135">
        <f t="shared" si="49"/>
        <v>0</v>
      </c>
      <c r="K62" s="135">
        <f t="shared" si="50"/>
        <v>0</v>
      </c>
      <c r="L62" s="136">
        <f t="shared" si="42"/>
        <v>0</v>
      </c>
      <c r="M62" s="133">
        <v>0</v>
      </c>
      <c r="N62" s="134">
        <v>0</v>
      </c>
      <c r="O62" s="135">
        <f t="shared" si="51"/>
        <v>0</v>
      </c>
      <c r="P62" s="135">
        <f t="shared" si="52"/>
        <v>0</v>
      </c>
      <c r="Q62" s="136">
        <f t="shared" si="43"/>
        <v>0</v>
      </c>
      <c r="R62" s="133">
        <v>0</v>
      </c>
      <c r="S62" s="134">
        <v>0</v>
      </c>
      <c r="T62" s="135">
        <f t="shared" si="53"/>
        <v>0</v>
      </c>
      <c r="U62" s="135">
        <f t="shared" si="54"/>
        <v>0</v>
      </c>
      <c r="V62" s="136">
        <f t="shared" si="44"/>
        <v>0</v>
      </c>
      <c r="W62" s="133">
        <v>0</v>
      </c>
      <c r="X62" s="134">
        <v>0</v>
      </c>
      <c r="Y62" s="135">
        <f t="shared" si="55"/>
        <v>0</v>
      </c>
      <c r="Z62" s="135">
        <f t="shared" si="56"/>
        <v>0</v>
      </c>
      <c r="AA62" s="136">
        <f t="shared" si="45"/>
        <v>0</v>
      </c>
      <c r="AB62" s="84"/>
    </row>
    <row r="63" spans="1:28">
      <c r="A63" s="146" t="s">
        <v>32</v>
      </c>
      <c r="B63" s="147">
        <v>0</v>
      </c>
      <c r="C63" s="133">
        <v>0</v>
      </c>
      <c r="D63" s="134">
        <v>0</v>
      </c>
      <c r="E63" s="135">
        <f t="shared" si="46"/>
        <v>0</v>
      </c>
      <c r="F63" s="135">
        <f t="shared" si="47"/>
        <v>0</v>
      </c>
      <c r="G63" s="136">
        <f t="shared" si="48"/>
        <v>0</v>
      </c>
      <c r="H63" s="133">
        <v>0</v>
      </c>
      <c r="I63" s="134">
        <v>0</v>
      </c>
      <c r="J63" s="135">
        <f t="shared" si="49"/>
        <v>0</v>
      </c>
      <c r="K63" s="135">
        <f t="shared" si="50"/>
        <v>0</v>
      </c>
      <c r="L63" s="136">
        <f t="shared" si="42"/>
        <v>0</v>
      </c>
      <c r="M63" s="133">
        <v>0</v>
      </c>
      <c r="N63" s="134">
        <v>0</v>
      </c>
      <c r="O63" s="135">
        <f t="shared" si="51"/>
        <v>0</v>
      </c>
      <c r="P63" s="135">
        <f t="shared" si="52"/>
        <v>0</v>
      </c>
      <c r="Q63" s="136">
        <f t="shared" si="43"/>
        <v>0</v>
      </c>
      <c r="R63" s="133">
        <v>0</v>
      </c>
      <c r="S63" s="134">
        <v>0</v>
      </c>
      <c r="T63" s="135">
        <f t="shared" si="53"/>
        <v>0</v>
      </c>
      <c r="U63" s="135">
        <f t="shared" si="54"/>
        <v>0</v>
      </c>
      <c r="V63" s="136">
        <f t="shared" si="44"/>
        <v>0</v>
      </c>
      <c r="W63" s="133">
        <v>0</v>
      </c>
      <c r="X63" s="134">
        <v>0</v>
      </c>
      <c r="Y63" s="135">
        <f t="shared" si="55"/>
        <v>0</v>
      </c>
      <c r="Z63" s="135">
        <f t="shared" si="56"/>
        <v>0</v>
      </c>
      <c r="AA63" s="136">
        <f t="shared" si="45"/>
        <v>0</v>
      </c>
      <c r="AB63" s="84"/>
    </row>
    <row r="64" spans="1:28" ht="15" thickBot="1">
      <c r="A64" s="148" t="s">
        <v>32</v>
      </c>
      <c r="B64" s="149">
        <v>0</v>
      </c>
      <c r="C64" s="137">
        <v>0</v>
      </c>
      <c r="D64" s="138">
        <v>0</v>
      </c>
      <c r="E64" s="135">
        <f t="shared" si="46"/>
        <v>0</v>
      </c>
      <c r="F64" s="135">
        <f t="shared" si="47"/>
        <v>0</v>
      </c>
      <c r="G64" s="136">
        <f t="shared" si="48"/>
        <v>0</v>
      </c>
      <c r="H64" s="137">
        <v>0</v>
      </c>
      <c r="I64" s="138">
        <v>0</v>
      </c>
      <c r="J64" s="135">
        <f t="shared" si="49"/>
        <v>0</v>
      </c>
      <c r="K64" s="135">
        <f t="shared" si="50"/>
        <v>0</v>
      </c>
      <c r="L64" s="136">
        <f t="shared" si="42"/>
        <v>0</v>
      </c>
      <c r="M64" s="137">
        <v>0</v>
      </c>
      <c r="N64" s="138">
        <v>0</v>
      </c>
      <c r="O64" s="135">
        <f t="shared" si="51"/>
        <v>0</v>
      </c>
      <c r="P64" s="135">
        <f t="shared" si="52"/>
        <v>0</v>
      </c>
      <c r="Q64" s="136">
        <f t="shared" si="43"/>
        <v>0</v>
      </c>
      <c r="R64" s="137">
        <v>0</v>
      </c>
      <c r="S64" s="138">
        <v>0</v>
      </c>
      <c r="T64" s="135">
        <f t="shared" si="53"/>
        <v>0</v>
      </c>
      <c r="U64" s="135">
        <f t="shared" si="54"/>
        <v>0</v>
      </c>
      <c r="V64" s="136">
        <f t="shared" si="44"/>
        <v>0</v>
      </c>
      <c r="W64" s="137">
        <v>0</v>
      </c>
      <c r="X64" s="138">
        <v>0</v>
      </c>
      <c r="Y64" s="135">
        <f t="shared" si="55"/>
        <v>0</v>
      </c>
      <c r="Z64" s="135">
        <f t="shared" si="56"/>
        <v>0</v>
      </c>
      <c r="AA64" s="136">
        <f t="shared" si="45"/>
        <v>0</v>
      </c>
      <c r="AB64" s="84"/>
    </row>
    <row r="65" spans="1:44" ht="15" thickBot="1">
      <c r="A65" s="306"/>
      <c r="B65" s="306"/>
      <c r="C65" s="306"/>
      <c r="D65" s="306"/>
      <c r="E65" s="306"/>
      <c r="F65" s="306"/>
      <c r="G65" s="306"/>
      <c r="H65" s="306"/>
      <c r="I65" s="306"/>
      <c r="J65" s="306"/>
      <c r="K65" s="306"/>
      <c r="L65" s="306"/>
      <c r="M65" s="306"/>
      <c r="N65" s="306"/>
      <c r="O65" s="306"/>
      <c r="P65" s="306"/>
      <c r="Q65" s="306"/>
      <c r="R65" s="306"/>
      <c r="S65" s="306"/>
      <c r="T65" s="306"/>
      <c r="U65" s="306"/>
      <c r="V65" s="306"/>
      <c r="W65" s="306"/>
      <c r="X65" s="306"/>
      <c r="Y65" s="306"/>
      <c r="Z65" s="306"/>
      <c r="AA65" s="307"/>
      <c r="AB65" s="84"/>
    </row>
    <row r="66" spans="1:44" ht="16.8">
      <c r="A66" s="126" t="s">
        <v>33</v>
      </c>
      <c r="B66" s="150"/>
      <c r="C66" s="309" t="s">
        <v>16</v>
      </c>
      <c r="D66" s="310"/>
      <c r="E66" s="311"/>
      <c r="F66" s="311"/>
      <c r="G66" s="312"/>
      <c r="H66" s="309" t="s">
        <v>16</v>
      </c>
      <c r="I66" s="311"/>
      <c r="J66" s="311"/>
      <c r="K66" s="311"/>
      <c r="L66" s="312"/>
      <c r="M66" s="309" t="s">
        <v>16</v>
      </c>
      <c r="N66" s="311"/>
      <c r="O66" s="311"/>
      <c r="P66" s="311"/>
      <c r="Q66" s="312"/>
      <c r="R66" s="309" t="s">
        <v>16</v>
      </c>
      <c r="S66" s="311"/>
      <c r="T66" s="311"/>
      <c r="U66" s="311"/>
      <c r="V66" s="312"/>
      <c r="W66" s="309" t="s">
        <v>16</v>
      </c>
      <c r="X66" s="311"/>
      <c r="Y66" s="311"/>
      <c r="Z66" s="311"/>
      <c r="AA66" s="312"/>
      <c r="AB66" s="84"/>
    </row>
    <row r="67" spans="1:44" ht="22.2" thickBot="1">
      <c r="A67" s="142"/>
      <c r="B67" s="89" t="s">
        <v>28</v>
      </c>
      <c r="C67" s="151" t="s">
        <v>34</v>
      </c>
      <c r="D67" s="152" t="s">
        <v>18</v>
      </c>
      <c r="E67" s="315" t="s">
        <v>19</v>
      </c>
      <c r="F67" s="315"/>
      <c r="G67" s="153" t="s">
        <v>20</v>
      </c>
      <c r="H67" s="151" t="s">
        <v>34</v>
      </c>
      <c r="I67" s="152" t="s">
        <v>18</v>
      </c>
      <c r="J67" s="315" t="s">
        <v>19</v>
      </c>
      <c r="K67" s="315"/>
      <c r="L67" s="153" t="s">
        <v>20</v>
      </c>
      <c r="M67" s="151" t="s">
        <v>34</v>
      </c>
      <c r="N67" s="152" t="s">
        <v>18</v>
      </c>
      <c r="O67" s="315" t="s">
        <v>19</v>
      </c>
      <c r="P67" s="315"/>
      <c r="Q67" s="153" t="s">
        <v>20</v>
      </c>
      <c r="R67" s="151" t="s">
        <v>34</v>
      </c>
      <c r="S67" s="152" t="s">
        <v>18</v>
      </c>
      <c r="T67" s="315" t="s">
        <v>19</v>
      </c>
      <c r="U67" s="315"/>
      <c r="V67" s="153" t="s">
        <v>20</v>
      </c>
      <c r="W67" s="151" t="s">
        <v>34</v>
      </c>
      <c r="X67" s="152" t="s">
        <v>18</v>
      </c>
      <c r="Y67" s="315" t="s">
        <v>19</v>
      </c>
      <c r="Z67" s="315"/>
      <c r="AA67" s="153" t="s">
        <v>20</v>
      </c>
      <c r="AB67" s="84"/>
    </row>
    <row r="68" spans="1:44">
      <c r="A68" s="105" t="s">
        <v>21</v>
      </c>
      <c r="B68" s="115">
        <v>0</v>
      </c>
      <c r="C68" s="154">
        <v>0</v>
      </c>
      <c r="D68" s="155">
        <v>0</v>
      </c>
      <c r="E68" s="303">
        <f>ROUND(B68*C68*D68,0)</f>
        <v>0</v>
      </c>
      <c r="F68" s="303"/>
      <c r="G68" s="397">
        <f>ROUND(E68*0.0269,0)</f>
        <v>0</v>
      </c>
      <c r="H68" s="154">
        <v>0</v>
      </c>
      <c r="I68" s="155">
        <v>0</v>
      </c>
      <c r="J68" s="303">
        <f>ROUND(B68*H68*I68,0)</f>
        <v>0</v>
      </c>
      <c r="K68" s="303"/>
      <c r="L68" s="156">
        <f t="shared" ref="L68:L76" si="57">ROUND(J68*0.0269,0)</f>
        <v>0</v>
      </c>
      <c r="M68" s="154">
        <v>0</v>
      </c>
      <c r="N68" s="155">
        <v>0</v>
      </c>
      <c r="O68" s="303">
        <f>ROUND(B68*M68*N68,0)</f>
        <v>0</v>
      </c>
      <c r="P68" s="303"/>
      <c r="Q68" s="156">
        <f t="shared" ref="Q68:Q76" si="58">ROUND(O68*0.0269,0)</f>
        <v>0</v>
      </c>
      <c r="R68" s="154">
        <v>0</v>
      </c>
      <c r="S68" s="155">
        <v>0</v>
      </c>
      <c r="T68" s="303">
        <f>ROUND(B68*R68*S68,0)</f>
        <v>0</v>
      </c>
      <c r="U68" s="303"/>
      <c r="V68" s="156">
        <f t="shared" ref="V68:V76" si="59">ROUND(T68*0.0269,0)</f>
        <v>0</v>
      </c>
      <c r="W68" s="154">
        <v>0</v>
      </c>
      <c r="X68" s="155">
        <v>0</v>
      </c>
      <c r="Y68" s="303">
        <f>ROUND(B68*W68*X68,0)</f>
        <v>0</v>
      </c>
      <c r="Z68" s="303"/>
      <c r="AA68" s="156">
        <f t="shared" ref="AA68:AA76" si="60">ROUND(Y68*0.0269,0)</f>
        <v>0</v>
      </c>
      <c r="AB68" s="84"/>
    </row>
    <row r="69" spans="1:44">
      <c r="A69" s="108" t="s">
        <v>21</v>
      </c>
      <c r="B69" s="106">
        <v>0</v>
      </c>
      <c r="C69" s="157">
        <v>0</v>
      </c>
      <c r="D69" s="158">
        <v>0</v>
      </c>
      <c r="E69" s="298">
        <f t="shared" ref="E69:E76" si="61">ROUND(B69*C69*D69,0)</f>
        <v>0</v>
      </c>
      <c r="F69" s="298"/>
      <c r="G69" s="107">
        <f t="shared" ref="G69:G76" si="62">ROUND(E69*0.0269,0)</f>
        <v>0</v>
      </c>
      <c r="H69" s="157">
        <v>0</v>
      </c>
      <c r="I69" s="158">
        <v>0</v>
      </c>
      <c r="J69" s="298">
        <f t="shared" ref="J69:J76" si="63">ROUND(B69*H69*I69,0)</f>
        <v>0</v>
      </c>
      <c r="K69" s="298"/>
      <c r="L69" s="107">
        <f t="shared" si="57"/>
        <v>0</v>
      </c>
      <c r="M69" s="157">
        <v>0</v>
      </c>
      <c r="N69" s="158">
        <v>0</v>
      </c>
      <c r="O69" s="298">
        <f t="shared" ref="O69:O76" si="64">ROUND(B69*M69*N69,0)</f>
        <v>0</v>
      </c>
      <c r="P69" s="298"/>
      <c r="Q69" s="107">
        <f t="shared" si="58"/>
        <v>0</v>
      </c>
      <c r="R69" s="157">
        <v>0</v>
      </c>
      <c r="S69" s="158">
        <v>0</v>
      </c>
      <c r="T69" s="298">
        <f t="shared" ref="T69:T76" si="65">ROUND(B69*R69*S69,0)</f>
        <v>0</v>
      </c>
      <c r="U69" s="298"/>
      <c r="V69" s="107">
        <f t="shared" si="59"/>
        <v>0</v>
      </c>
      <c r="W69" s="157">
        <v>0</v>
      </c>
      <c r="X69" s="158">
        <v>0</v>
      </c>
      <c r="Y69" s="298">
        <f t="shared" ref="Y69:Y76" si="66">ROUND(B69*W69*X69,0)</f>
        <v>0</v>
      </c>
      <c r="Z69" s="298"/>
      <c r="AA69" s="107">
        <f t="shared" si="60"/>
        <v>0</v>
      </c>
      <c r="AB69" s="84"/>
    </row>
    <row r="70" spans="1:44">
      <c r="A70" s="108" t="s">
        <v>21</v>
      </c>
      <c r="B70" s="106">
        <v>0</v>
      </c>
      <c r="C70" s="157">
        <v>0</v>
      </c>
      <c r="D70" s="158">
        <v>0</v>
      </c>
      <c r="E70" s="298">
        <f t="shared" si="61"/>
        <v>0</v>
      </c>
      <c r="F70" s="298"/>
      <c r="G70" s="107">
        <f t="shared" si="62"/>
        <v>0</v>
      </c>
      <c r="H70" s="157">
        <v>0</v>
      </c>
      <c r="I70" s="158">
        <v>0</v>
      </c>
      <c r="J70" s="298">
        <f t="shared" si="63"/>
        <v>0</v>
      </c>
      <c r="K70" s="298"/>
      <c r="L70" s="107">
        <f t="shared" si="57"/>
        <v>0</v>
      </c>
      <c r="M70" s="157">
        <v>0</v>
      </c>
      <c r="N70" s="158">
        <v>0</v>
      </c>
      <c r="O70" s="298">
        <f t="shared" si="64"/>
        <v>0</v>
      </c>
      <c r="P70" s="298"/>
      <c r="Q70" s="107">
        <f t="shared" si="58"/>
        <v>0</v>
      </c>
      <c r="R70" s="157">
        <v>0</v>
      </c>
      <c r="S70" s="158">
        <v>0</v>
      </c>
      <c r="T70" s="298">
        <f t="shared" si="65"/>
        <v>0</v>
      </c>
      <c r="U70" s="298"/>
      <c r="V70" s="107">
        <f t="shared" si="59"/>
        <v>0</v>
      </c>
      <c r="W70" s="157">
        <v>0</v>
      </c>
      <c r="X70" s="158">
        <v>0</v>
      </c>
      <c r="Y70" s="298">
        <f t="shared" si="66"/>
        <v>0</v>
      </c>
      <c r="Z70" s="298"/>
      <c r="AA70" s="107">
        <f t="shared" si="60"/>
        <v>0</v>
      </c>
      <c r="AB70" s="84"/>
    </row>
    <row r="71" spans="1:44">
      <c r="A71" s="108" t="s">
        <v>21</v>
      </c>
      <c r="B71" s="106">
        <v>0</v>
      </c>
      <c r="C71" s="157">
        <v>0</v>
      </c>
      <c r="D71" s="158">
        <v>0</v>
      </c>
      <c r="E71" s="298">
        <f t="shared" si="61"/>
        <v>0</v>
      </c>
      <c r="F71" s="298"/>
      <c r="G71" s="107">
        <f t="shared" si="62"/>
        <v>0</v>
      </c>
      <c r="H71" s="157">
        <v>0</v>
      </c>
      <c r="I71" s="158">
        <v>0</v>
      </c>
      <c r="J71" s="298">
        <f t="shared" si="63"/>
        <v>0</v>
      </c>
      <c r="K71" s="298"/>
      <c r="L71" s="107">
        <f t="shared" si="57"/>
        <v>0</v>
      </c>
      <c r="M71" s="157">
        <v>0</v>
      </c>
      <c r="N71" s="158">
        <v>0</v>
      </c>
      <c r="O71" s="298">
        <f t="shared" si="64"/>
        <v>0</v>
      </c>
      <c r="P71" s="298"/>
      <c r="Q71" s="107">
        <f t="shared" si="58"/>
        <v>0</v>
      </c>
      <c r="R71" s="157">
        <v>0</v>
      </c>
      <c r="S71" s="158">
        <v>0</v>
      </c>
      <c r="T71" s="298">
        <f t="shared" si="65"/>
        <v>0</v>
      </c>
      <c r="U71" s="298"/>
      <c r="V71" s="107">
        <f t="shared" si="59"/>
        <v>0</v>
      </c>
      <c r="W71" s="157">
        <v>0</v>
      </c>
      <c r="X71" s="158">
        <v>0</v>
      </c>
      <c r="Y71" s="298">
        <f t="shared" si="66"/>
        <v>0</v>
      </c>
      <c r="Z71" s="298"/>
      <c r="AA71" s="107">
        <f t="shared" si="60"/>
        <v>0</v>
      </c>
      <c r="AB71" s="84"/>
    </row>
    <row r="72" spans="1:44">
      <c r="A72" s="108" t="s">
        <v>21</v>
      </c>
      <c r="B72" s="106">
        <v>0</v>
      </c>
      <c r="C72" s="157">
        <v>0</v>
      </c>
      <c r="D72" s="158">
        <v>0</v>
      </c>
      <c r="E72" s="298">
        <f t="shared" si="61"/>
        <v>0</v>
      </c>
      <c r="F72" s="298"/>
      <c r="G72" s="107">
        <f t="shared" si="62"/>
        <v>0</v>
      </c>
      <c r="H72" s="157">
        <v>0</v>
      </c>
      <c r="I72" s="158">
        <v>0</v>
      </c>
      <c r="J72" s="298">
        <f t="shared" si="63"/>
        <v>0</v>
      </c>
      <c r="K72" s="298"/>
      <c r="L72" s="107">
        <f t="shared" si="57"/>
        <v>0</v>
      </c>
      <c r="M72" s="157">
        <v>0</v>
      </c>
      <c r="N72" s="158">
        <v>0</v>
      </c>
      <c r="O72" s="298">
        <f t="shared" si="64"/>
        <v>0</v>
      </c>
      <c r="P72" s="298"/>
      <c r="Q72" s="107">
        <f t="shared" si="58"/>
        <v>0</v>
      </c>
      <c r="R72" s="157">
        <v>0</v>
      </c>
      <c r="S72" s="158">
        <v>0</v>
      </c>
      <c r="T72" s="298">
        <f t="shared" si="65"/>
        <v>0</v>
      </c>
      <c r="U72" s="298"/>
      <c r="V72" s="107">
        <f t="shared" si="59"/>
        <v>0</v>
      </c>
      <c r="W72" s="157">
        <v>0</v>
      </c>
      <c r="X72" s="158">
        <v>0</v>
      </c>
      <c r="Y72" s="298">
        <f t="shared" si="66"/>
        <v>0</v>
      </c>
      <c r="Z72" s="298"/>
      <c r="AA72" s="107">
        <f t="shared" si="60"/>
        <v>0</v>
      </c>
      <c r="AB72" s="84"/>
    </row>
    <row r="73" spans="1:44">
      <c r="A73" s="108" t="s">
        <v>21</v>
      </c>
      <c r="B73" s="106">
        <v>0</v>
      </c>
      <c r="C73" s="157">
        <v>0</v>
      </c>
      <c r="D73" s="158">
        <v>0</v>
      </c>
      <c r="E73" s="298">
        <f t="shared" si="61"/>
        <v>0</v>
      </c>
      <c r="F73" s="298"/>
      <c r="G73" s="107">
        <f t="shared" si="62"/>
        <v>0</v>
      </c>
      <c r="H73" s="157">
        <v>0</v>
      </c>
      <c r="I73" s="158">
        <v>0</v>
      </c>
      <c r="J73" s="298">
        <f t="shared" si="63"/>
        <v>0</v>
      </c>
      <c r="K73" s="298"/>
      <c r="L73" s="107">
        <f t="shared" si="57"/>
        <v>0</v>
      </c>
      <c r="M73" s="157">
        <v>0</v>
      </c>
      <c r="N73" s="158">
        <v>0</v>
      </c>
      <c r="O73" s="298">
        <f t="shared" si="64"/>
        <v>0</v>
      </c>
      <c r="P73" s="298"/>
      <c r="Q73" s="107">
        <f t="shared" si="58"/>
        <v>0</v>
      </c>
      <c r="R73" s="157">
        <v>0</v>
      </c>
      <c r="S73" s="158">
        <v>0</v>
      </c>
      <c r="T73" s="298">
        <f t="shared" si="65"/>
        <v>0</v>
      </c>
      <c r="U73" s="298"/>
      <c r="V73" s="107">
        <f t="shared" si="59"/>
        <v>0</v>
      </c>
      <c r="W73" s="157">
        <v>0</v>
      </c>
      <c r="X73" s="158">
        <v>0</v>
      </c>
      <c r="Y73" s="298">
        <f t="shared" si="66"/>
        <v>0</v>
      </c>
      <c r="Z73" s="298"/>
      <c r="AA73" s="107">
        <f t="shared" si="60"/>
        <v>0</v>
      </c>
      <c r="AB73" s="84"/>
    </row>
    <row r="74" spans="1:44">
      <c r="A74" s="108" t="s">
        <v>21</v>
      </c>
      <c r="B74" s="106">
        <v>0</v>
      </c>
      <c r="C74" s="157">
        <v>0</v>
      </c>
      <c r="D74" s="158">
        <v>0</v>
      </c>
      <c r="E74" s="298">
        <f t="shared" si="61"/>
        <v>0</v>
      </c>
      <c r="F74" s="298"/>
      <c r="G74" s="107">
        <f t="shared" si="62"/>
        <v>0</v>
      </c>
      <c r="H74" s="157">
        <v>0</v>
      </c>
      <c r="I74" s="158">
        <v>0</v>
      </c>
      <c r="J74" s="298">
        <f t="shared" si="63"/>
        <v>0</v>
      </c>
      <c r="K74" s="298"/>
      <c r="L74" s="107">
        <f t="shared" si="57"/>
        <v>0</v>
      </c>
      <c r="M74" s="157">
        <v>0</v>
      </c>
      <c r="N74" s="158">
        <v>0</v>
      </c>
      <c r="O74" s="298">
        <f t="shared" si="64"/>
        <v>0</v>
      </c>
      <c r="P74" s="298"/>
      <c r="Q74" s="107">
        <f t="shared" si="58"/>
        <v>0</v>
      </c>
      <c r="R74" s="157">
        <v>0</v>
      </c>
      <c r="S74" s="158">
        <v>0</v>
      </c>
      <c r="T74" s="298">
        <f t="shared" si="65"/>
        <v>0</v>
      </c>
      <c r="U74" s="298"/>
      <c r="V74" s="107">
        <f t="shared" si="59"/>
        <v>0</v>
      </c>
      <c r="W74" s="157">
        <v>0</v>
      </c>
      <c r="X74" s="158">
        <v>0</v>
      </c>
      <c r="Y74" s="298">
        <f t="shared" si="66"/>
        <v>0</v>
      </c>
      <c r="Z74" s="298"/>
      <c r="AA74" s="107">
        <f t="shared" si="60"/>
        <v>0</v>
      </c>
      <c r="AB74" s="84"/>
    </row>
    <row r="75" spans="1:44">
      <c r="A75" s="108" t="s">
        <v>21</v>
      </c>
      <c r="B75" s="106">
        <v>0</v>
      </c>
      <c r="C75" s="157">
        <v>0</v>
      </c>
      <c r="D75" s="158">
        <v>0</v>
      </c>
      <c r="E75" s="298">
        <f t="shared" si="61"/>
        <v>0</v>
      </c>
      <c r="F75" s="298"/>
      <c r="G75" s="107">
        <f t="shared" si="62"/>
        <v>0</v>
      </c>
      <c r="H75" s="157">
        <v>0</v>
      </c>
      <c r="I75" s="158">
        <v>0</v>
      </c>
      <c r="J75" s="298">
        <f t="shared" si="63"/>
        <v>0</v>
      </c>
      <c r="K75" s="298"/>
      <c r="L75" s="107">
        <f t="shared" si="57"/>
        <v>0</v>
      </c>
      <c r="M75" s="157">
        <v>0</v>
      </c>
      <c r="N75" s="158">
        <v>0</v>
      </c>
      <c r="O75" s="298">
        <f t="shared" si="64"/>
        <v>0</v>
      </c>
      <c r="P75" s="298"/>
      <c r="Q75" s="107">
        <f t="shared" si="58"/>
        <v>0</v>
      </c>
      <c r="R75" s="157">
        <v>0</v>
      </c>
      <c r="S75" s="158">
        <v>0</v>
      </c>
      <c r="T75" s="298">
        <f t="shared" si="65"/>
        <v>0</v>
      </c>
      <c r="U75" s="298"/>
      <c r="V75" s="107">
        <f t="shared" si="59"/>
        <v>0</v>
      </c>
      <c r="W75" s="157">
        <v>0</v>
      </c>
      <c r="X75" s="158">
        <v>0</v>
      </c>
      <c r="Y75" s="298">
        <f t="shared" si="66"/>
        <v>0</v>
      </c>
      <c r="Z75" s="298"/>
      <c r="AA75" s="107">
        <f t="shared" si="60"/>
        <v>0</v>
      </c>
      <c r="AB75" s="84"/>
    </row>
    <row r="76" spans="1:44" ht="15" thickBot="1">
      <c r="A76" s="109" t="s">
        <v>21</v>
      </c>
      <c r="B76" s="110">
        <v>0</v>
      </c>
      <c r="C76" s="159">
        <v>0</v>
      </c>
      <c r="D76" s="160">
        <v>0</v>
      </c>
      <c r="E76" s="308">
        <f t="shared" si="61"/>
        <v>0</v>
      </c>
      <c r="F76" s="308"/>
      <c r="G76" s="161">
        <f t="shared" si="62"/>
        <v>0</v>
      </c>
      <c r="H76" s="159">
        <v>0</v>
      </c>
      <c r="I76" s="160">
        <v>0</v>
      </c>
      <c r="J76" s="308">
        <f t="shared" si="63"/>
        <v>0</v>
      </c>
      <c r="K76" s="308"/>
      <c r="L76" s="161">
        <f t="shared" si="57"/>
        <v>0</v>
      </c>
      <c r="M76" s="159">
        <v>0</v>
      </c>
      <c r="N76" s="160">
        <v>0</v>
      </c>
      <c r="O76" s="308">
        <f t="shared" si="64"/>
        <v>0</v>
      </c>
      <c r="P76" s="308"/>
      <c r="Q76" s="161">
        <f t="shared" si="58"/>
        <v>0</v>
      </c>
      <c r="R76" s="159">
        <v>0</v>
      </c>
      <c r="S76" s="160">
        <v>0</v>
      </c>
      <c r="T76" s="308">
        <f t="shared" si="65"/>
        <v>0</v>
      </c>
      <c r="U76" s="308"/>
      <c r="V76" s="161">
        <f t="shared" si="59"/>
        <v>0</v>
      </c>
      <c r="W76" s="159">
        <v>0</v>
      </c>
      <c r="X76" s="160">
        <v>0</v>
      </c>
      <c r="Y76" s="308">
        <f t="shared" si="66"/>
        <v>0</v>
      </c>
      <c r="Z76" s="308"/>
      <c r="AA76" s="161">
        <f t="shared" si="60"/>
        <v>0</v>
      </c>
      <c r="AB76" s="84"/>
    </row>
    <row r="77" spans="1:44" s="99" customFormat="1">
      <c r="AB77" s="94"/>
      <c r="AC77" s="94"/>
      <c r="AD77" s="94"/>
      <c r="AE77" s="94"/>
      <c r="AF77" s="94"/>
      <c r="AG77" s="94"/>
      <c r="AH77" s="94"/>
      <c r="AI77" s="94"/>
      <c r="AJ77" s="94"/>
      <c r="AK77" s="94"/>
      <c r="AL77" s="94"/>
      <c r="AM77" s="94"/>
      <c r="AN77" s="94"/>
      <c r="AO77" s="94"/>
      <c r="AP77" s="94"/>
      <c r="AQ77" s="94"/>
      <c r="AR77" s="94"/>
    </row>
    <row r="78" spans="1:44" s="99" customFormat="1">
      <c r="AB78" s="94"/>
      <c r="AC78" s="94"/>
      <c r="AD78" s="94"/>
      <c r="AE78" s="94"/>
      <c r="AF78" s="94"/>
      <c r="AG78" s="94"/>
      <c r="AH78" s="94"/>
      <c r="AI78" s="94"/>
      <c r="AJ78" s="94"/>
      <c r="AK78" s="94"/>
      <c r="AL78" s="94"/>
      <c r="AM78" s="94"/>
      <c r="AN78" s="94"/>
      <c r="AO78" s="94"/>
      <c r="AP78" s="94"/>
      <c r="AQ78" s="94"/>
      <c r="AR78" s="94"/>
    </row>
    <row r="79" spans="1:44" s="99" customFormat="1">
      <c r="AB79" s="94"/>
      <c r="AC79" s="94"/>
      <c r="AD79" s="94"/>
      <c r="AE79" s="94"/>
      <c r="AF79" s="94"/>
      <c r="AG79" s="94"/>
      <c r="AH79" s="94"/>
      <c r="AI79" s="94"/>
      <c r="AJ79" s="94"/>
      <c r="AK79" s="94"/>
      <c r="AL79" s="94"/>
      <c r="AM79" s="94"/>
      <c r="AN79" s="94"/>
      <c r="AO79" s="94"/>
      <c r="AP79" s="94"/>
      <c r="AQ79" s="94"/>
      <c r="AR79" s="94"/>
    </row>
    <row r="80" spans="1:44" s="99" customFormat="1">
      <c r="AB80" s="94"/>
      <c r="AC80" s="94"/>
      <c r="AD80" s="94"/>
      <c r="AE80" s="94"/>
      <c r="AF80" s="94"/>
      <c r="AG80" s="94"/>
      <c r="AH80" s="94"/>
      <c r="AI80" s="94"/>
      <c r="AJ80" s="94"/>
      <c r="AK80" s="94"/>
      <c r="AL80" s="94"/>
      <c r="AM80" s="94"/>
      <c r="AN80" s="94"/>
      <c r="AO80" s="94"/>
      <c r="AP80" s="94"/>
      <c r="AQ80" s="94"/>
      <c r="AR80" s="94"/>
    </row>
    <row r="81" spans="28:44" s="99" customFormat="1">
      <c r="AB81" s="94"/>
      <c r="AC81" s="94"/>
      <c r="AD81" s="94"/>
      <c r="AE81" s="94"/>
      <c r="AF81" s="94"/>
      <c r="AG81" s="94"/>
      <c r="AH81" s="94"/>
      <c r="AI81" s="94"/>
      <c r="AJ81" s="94"/>
      <c r="AK81" s="94"/>
      <c r="AL81" s="94"/>
      <c r="AM81" s="94"/>
      <c r="AN81" s="94"/>
      <c r="AO81" s="94"/>
      <c r="AP81" s="94"/>
      <c r="AQ81" s="94"/>
      <c r="AR81" s="94"/>
    </row>
    <row r="82" spans="28:44" s="99" customFormat="1">
      <c r="AB82" s="94"/>
      <c r="AC82" s="94"/>
      <c r="AD82" s="94"/>
      <c r="AE82" s="94"/>
      <c r="AF82" s="94"/>
      <c r="AG82" s="94"/>
      <c r="AH82" s="94"/>
      <c r="AI82" s="94"/>
      <c r="AJ82" s="94"/>
      <c r="AK82" s="94"/>
      <c r="AL82" s="94"/>
      <c r="AM82" s="94"/>
      <c r="AN82" s="94"/>
      <c r="AO82" s="94"/>
      <c r="AP82" s="94"/>
      <c r="AQ82" s="94"/>
      <c r="AR82" s="94"/>
    </row>
    <row r="83" spans="28:44" s="99" customFormat="1">
      <c r="AB83" s="94"/>
      <c r="AC83" s="94"/>
      <c r="AD83" s="94"/>
      <c r="AE83" s="94"/>
      <c r="AF83" s="94"/>
      <c r="AG83" s="94"/>
      <c r="AH83" s="94"/>
      <c r="AI83" s="94"/>
      <c r="AJ83" s="94"/>
      <c r="AK83" s="94"/>
      <c r="AL83" s="94"/>
      <c r="AM83" s="94"/>
      <c r="AN83" s="94"/>
      <c r="AO83" s="94"/>
      <c r="AP83" s="94"/>
      <c r="AQ83" s="94"/>
      <c r="AR83" s="94"/>
    </row>
    <row r="84" spans="28:44" s="99" customFormat="1">
      <c r="AB84" s="94"/>
      <c r="AC84" s="94"/>
      <c r="AD84" s="94"/>
      <c r="AE84" s="94"/>
      <c r="AF84" s="94"/>
      <c r="AG84" s="94"/>
      <c r="AH84" s="94"/>
      <c r="AI84" s="94"/>
      <c r="AJ84" s="94"/>
      <c r="AK84" s="94"/>
      <c r="AL84" s="94"/>
      <c r="AM84" s="94"/>
      <c r="AN84" s="94"/>
      <c r="AO84" s="94"/>
      <c r="AP84" s="94"/>
      <c r="AQ84" s="94"/>
      <c r="AR84" s="94"/>
    </row>
    <row r="85" spans="28:44" s="99" customFormat="1">
      <c r="AB85" s="94"/>
      <c r="AC85" s="94"/>
      <c r="AD85" s="94"/>
      <c r="AE85" s="94"/>
      <c r="AF85" s="94"/>
      <c r="AG85" s="94"/>
      <c r="AH85" s="94"/>
      <c r="AI85" s="94"/>
      <c r="AJ85" s="94"/>
      <c r="AK85" s="94"/>
      <c r="AL85" s="94"/>
      <c r="AM85" s="94"/>
      <c r="AN85" s="94"/>
      <c r="AO85" s="94"/>
      <c r="AP85" s="94"/>
      <c r="AQ85" s="94"/>
      <c r="AR85" s="94"/>
    </row>
    <row r="86" spans="28:44" s="99" customFormat="1">
      <c r="AB86" s="94"/>
      <c r="AC86" s="94"/>
      <c r="AD86" s="94"/>
      <c r="AE86" s="94"/>
      <c r="AF86" s="94"/>
      <c r="AG86" s="94"/>
      <c r="AH86" s="94"/>
      <c r="AI86" s="94"/>
      <c r="AJ86" s="94"/>
      <c r="AK86" s="94"/>
      <c r="AL86" s="94"/>
      <c r="AM86" s="94"/>
      <c r="AN86" s="94"/>
      <c r="AO86" s="94"/>
      <c r="AP86" s="94"/>
      <c r="AQ86" s="94"/>
      <c r="AR86" s="94"/>
    </row>
  </sheetData>
  <sheetProtection algorithmName="SHA-512" hashValue="2PH5LO7InJ1zSj1sVEGOj4BMSI6zD+IDeuhzEuDTIN475BQGjG9ZHlP1RGG7y3j5a6ySaVxhhzLJI2wc8VMlvA==" saltValue="3CliNdkX3ago+8vYgUO1KQ==" spinCount="100000" sheet="1" objects="1" scenarios="1"/>
  <mergeCells count="241">
    <mergeCell ref="E73:F73"/>
    <mergeCell ref="J73:K73"/>
    <mergeCell ref="O73:P73"/>
    <mergeCell ref="T73:U73"/>
    <mergeCell ref="Y73:Z73"/>
    <mergeCell ref="E76:F76"/>
    <mergeCell ref="J76:K76"/>
    <mergeCell ref="O76:P76"/>
    <mergeCell ref="T76:U76"/>
    <mergeCell ref="Y76:Z76"/>
    <mergeCell ref="E74:F74"/>
    <mergeCell ref="J74:K74"/>
    <mergeCell ref="O74:P74"/>
    <mergeCell ref="T74:U74"/>
    <mergeCell ref="Y74:Z74"/>
    <mergeCell ref="E75:F75"/>
    <mergeCell ref="J75:K75"/>
    <mergeCell ref="O75:P75"/>
    <mergeCell ref="T75:U75"/>
    <mergeCell ref="Y75:Z75"/>
    <mergeCell ref="E71:F71"/>
    <mergeCell ref="J71:K71"/>
    <mergeCell ref="O71:P71"/>
    <mergeCell ref="T71:U71"/>
    <mergeCell ref="Y71:Z71"/>
    <mergeCell ref="E72:F72"/>
    <mergeCell ref="J72:K72"/>
    <mergeCell ref="O72:P72"/>
    <mergeCell ref="T72:U72"/>
    <mergeCell ref="Y72:Z72"/>
    <mergeCell ref="E69:F69"/>
    <mergeCell ref="J69:K69"/>
    <mergeCell ref="O69:P69"/>
    <mergeCell ref="T69:U69"/>
    <mergeCell ref="Y69:Z69"/>
    <mergeCell ref="E70:F70"/>
    <mergeCell ref="J70:K70"/>
    <mergeCell ref="O70:P70"/>
    <mergeCell ref="T70:U70"/>
    <mergeCell ref="Y70:Z70"/>
    <mergeCell ref="E67:F67"/>
    <mergeCell ref="J67:K67"/>
    <mergeCell ref="O67:P67"/>
    <mergeCell ref="T67:U67"/>
    <mergeCell ref="Y67:Z67"/>
    <mergeCell ref="E68:F68"/>
    <mergeCell ref="J68:K68"/>
    <mergeCell ref="O68:P68"/>
    <mergeCell ref="T68:U68"/>
    <mergeCell ref="Y68:Z68"/>
    <mergeCell ref="A65:AA65"/>
    <mergeCell ref="C42:G42"/>
    <mergeCell ref="H42:L42"/>
    <mergeCell ref="M42:Q42"/>
    <mergeCell ref="R42:V42"/>
    <mergeCell ref="W42:AA42"/>
    <mergeCell ref="A53:AA53"/>
    <mergeCell ref="C66:G66"/>
    <mergeCell ref="H66:L66"/>
    <mergeCell ref="M66:Q66"/>
    <mergeCell ref="R66:V66"/>
    <mergeCell ref="W66:AA66"/>
    <mergeCell ref="A41:AA41"/>
    <mergeCell ref="O24:P24"/>
    <mergeCell ref="R24:S24"/>
    <mergeCell ref="T24:U24"/>
    <mergeCell ref="W24:X24"/>
    <mergeCell ref="Y24:Z24"/>
    <mergeCell ref="A25:AA25"/>
    <mergeCell ref="C54:G54"/>
    <mergeCell ref="H54:L54"/>
    <mergeCell ref="M54:Q54"/>
    <mergeCell ref="R54:V54"/>
    <mergeCell ref="W54:AA54"/>
    <mergeCell ref="Y23:Z23"/>
    <mergeCell ref="C24:D24"/>
    <mergeCell ref="E24:F24"/>
    <mergeCell ref="H24:I24"/>
    <mergeCell ref="J24:K24"/>
    <mergeCell ref="M24:N24"/>
    <mergeCell ref="C26:G26"/>
    <mergeCell ref="H26:L26"/>
    <mergeCell ref="M26:Q26"/>
    <mergeCell ref="R26:V26"/>
    <mergeCell ref="W26:AA26"/>
    <mergeCell ref="C23:D23"/>
    <mergeCell ref="E23:F23"/>
    <mergeCell ref="H23:I23"/>
    <mergeCell ref="J23:K23"/>
    <mergeCell ref="M23:N23"/>
    <mergeCell ref="O23:P23"/>
    <mergeCell ref="R23:S23"/>
    <mergeCell ref="T23:U23"/>
    <mergeCell ref="W23:X23"/>
    <mergeCell ref="Y21:Z21"/>
    <mergeCell ref="C22:D22"/>
    <mergeCell ref="E22:F22"/>
    <mergeCell ref="H22:I22"/>
    <mergeCell ref="J22:K22"/>
    <mergeCell ref="M22:N22"/>
    <mergeCell ref="O22:P22"/>
    <mergeCell ref="R22:S22"/>
    <mergeCell ref="T22:U22"/>
    <mergeCell ref="W22:X22"/>
    <mergeCell ref="Y22:Z22"/>
    <mergeCell ref="C21:D21"/>
    <mergeCell ref="E21:F21"/>
    <mergeCell ref="H21:I21"/>
    <mergeCell ref="J21:K21"/>
    <mergeCell ref="M21:N21"/>
    <mergeCell ref="O21:P21"/>
    <mergeCell ref="R21:S21"/>
    <mergeCell ref="T21:U21"/>
    <mergeCell ref="W21:X21"/>
    <mergeCell ref="Y19:Z19"/>
    <mergeCell ref="C20:D20"/>
    <mergeCell ref="E20:F20"/>
    <mergeCell ref="H20:I20"/>
    <mergeCell ref="J20:K20"/>
    <mergeCell ref="M20:N20"/>
    <mergeCell ref="O20:P20"/>
    <mergeCell ref="R20:S20"/>
    <mergeCell ref="T20:U20"/>
    <mergeCell ref="W20:X20"/>
    <mergeCell ref="Y20:Z20"/>
    <mergeCell ref="C19:D19"/>
    <mergeCell ref="E19:F19"/>
    <mergeCell ref="H19:I19"/>
    <mergeCell ref="J19:K19"/>
    <mergeCell ref="M19:N19"/>
    <mergeCell ref="O19:P19"/>
    <mergeCell ref="R19:S19"/>
    <mergeCell ref="T19:U19"/>
    <mergeCell ref="W19:X19"/>
    <mergeCell ref="Y17:Z17"/>
    <mergeCell ref="C18:D18"/>
    <mergeCell ref="E18:F18"/>
    <mergeCell ref="H18:I18"/>
    <mergeCell ref="J18:K18"/>
    <mergeCell ref="M18:N18"/>
    <mergeCell ref="O18:P18"/>
    <mergeCell ref="R18:S18"/>
    <mergeCell ref="T18:U18"/>
    <mergeCell ref="W18:X18"/>
    <mergeCell ref="Y18:Z18"/>
    <mergeCell ref="C17:D17"/>
    <mergeCell ref="E17:F17"/>
    <mergeCell ref="H17:I17"/>
    <mergeCell ref="J17:K17"/>
    <mergeCell ref="M17:N17"/>
    <mergeCell ref="O17:P17"/>
    <mergeCell ref="R17:S17"/>
    <mergeCell ref="T17:U17"/>
    <mergeCell ref="W17:X17"/>
    <mergeCell ref="Y15:Z15"/>
    <mergeCell ref="C16:D16"/>
    <mergeCell ref="E16:F16"/>
    <mergeCell ref="H16:I16"/>
    <mergeCell ref="J16:K16"/>
    <mergeCell ref="M16:N16"/>
    <mergeCell ref="O16:P16"/>
    <mergeCell ref="R16:S16"/>
    <mergeCell ref="T16:U16"/>
    <mergeCell ref="W16:X16"/>
    <mergeCell ref="Y16:Z16"/>
    <mergeCell ref="C15:D15"/>
    <mergeCell ref="E15:F15"/>
    <mergeCell ref="H15:I15"/>
    <mergeCell ref="J15:K15"/>
    <mergeCell ref="M15:N15"/>
    <mergeCell ref="O15:P15"/>
    <mergeCell ref="R15:S15"/>
    <mergeCell ref="T15:U15"/>
    <mergeCell ref="W15:X15"/>
    <mergeCell ref="Y13:Z13"/>
    <mergeCell ref="C14:D14"/>
    <mergeCell ref="E14:F14"/>
    <mergeCell ref="H14:I14"/>
    <mergeCell ref="J14:K14"/>
    <mergeCell ref="M14:N14"/>
    <mergeCell ref="O14:P14"/>
    <mergeCell ref="R14:S14"/>
    <mergeCell ref="T14:U14"/>
    <mergeCell ref="W14:X14"/>
    <mergeCell ref="Y14:Z14"/>
    <mergeCell ref="C13:D13"/>
    <mergeCell ref="E13:F13"/>
    <mergeCell ref="H13:I13"/>
    <mergeCell ref="J13:K13"/>
    <mergeCell ref="M13:N13"/>
    <mergeCell ref="O13:P13"/>
    <mergeCell ref="R13:S13"/>
    <mergeCell ref="T13:U13"/>
    <mergeCell ref="W13:X13"/>
    <mergeCell ref="Y11:Z11"/>
    <mergeCell ref="C12:D12"/>
    <mergeCell ref="E12:F12"/>
    <mergeCell ref="H12:I12"/>
    <mergeCell ref="J12:K12"/>
    <mergeCell ref="M12:N12"/>
    <mergeCell ref="O12:P12"/>
    <mergeCell ref="R12:S12"/>
    <mergeCell ref="T12:U12"/>
    <mergeCell ref="W12:X12"/>
    <mergeCell ref="Y12:Z12"/>
    <mergeCell ref="C11:D11"/>
    <mergeCell ref="E11:F11"/>
    <mergeCell ref="H11:I11"/>
    <mergeCell ref="J11:K11"/>
    <mergeCell ref="M11:N11"/>
    <mergeCell ref="O11:P11"/>
    <mergeCell ref="R11:S11"/>
    <mergeCell ref="T11:U11"/>
    <mergeCell ref="W11:X11"/>
    <mergeCell ref="C9:G9"/>
    <mergeCell ref="H9:L9"/>
    <mergeCell ref="M9:Q9"/>
    <mergeCell ref="R9:V9"/>
    <mergeCell ref="W9:AA9"/>
    <mergeCell ref="C10:D10"/>
    <mergeCell ref="E10:F10"/>
    <mergeCell ref="H10:I10"/>
    <mergeCell ref="J10:K10"/>
    <mergeCell ref="M10:N10"/>
    <mergeCell ref="O10:P10"/>
    <mergeCell ref="R10:S10"/>
    <mergeCell ref="T10:U10"/>
    <mergeCell ref="W10:X10"/>
    <mergeCell ref="Y10:Z10"/>
    <mergeCell ref="A8:B8"/>
    <mergeCell ref="C8:G8"/>
    <mergeCell ref="H8:L8"/>
    <mergeCell ref="M8:Q8"/>
    <mergeCell ref="R8:V8"/>
    <mergeCell ref="W8:AA8"/>
    <mergeCell ref="A1:A4"/>
    <mergeCell ref="C1:AA1"/>
    <mergeCell ref="C2:AA2"/>
    <mergeCell ref="C3:AA3"/>
    <mergeCell ref="C4:AA4"/>
    <mergeCell ref="A6:C6"/>
  </mergeCells>
  <hyperlinks>
    <hyperlink ref="A1:A4" r:id="rId1" display="Click to Convert Percent Effort to Calendar Months " xr:uid="{00000000-0004-0000-0100-000000000000}"/>
  </hyperlinks>
  <pageMargins left="0.8" right="0.8" top="0.8" bottom="0.8" header="0.3" footer="0.3"/>
  <pageSetup scale="42" fitToHeight="0" orientation="landscape" r:id="rId2"/>
  <headerFooter>
    <oddFooter>&amp;CFY2020</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5" r:id="rId5" name="Drop Down 1">
              <controlPr locked="0" defaultSize="0" autoLine="0" autoPict="0">
                <anchor moveWithCells="1">
                  <from>
                    <xdr:col>3</xdr:col>
                    <xdr:colOff>7620</xdr:colOff>
                    <xdr:row>5</xdr:row>
                    <xdr:rowOff>0</xdr:rowOff>
                  </from>
                  <to>
                    <xdr:col>4</xdr:col>
                    <xdr:colOff>350520</xdr:colOff>
                    <xdr:row>6</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86"/>
  <sheetViews>
    <sheetView zoomScale="80" zoomScaleNormal="80" zoomScaleSheetLayoutView="70" zoomScalePageLayoutView="90" workbookViewId="0">
      <selection activeCell="C2" sqref="C2:AA2"/>
    </sheetView>
  </sheetViews>
  <sheetFormatPr defaultRowHeight="14.4"/>
  <cols>
    <col min="1" max="1" width="14.88671875" style="95" customWidth="1"/>
    <col min="2" max="2" width="14.6640625" style="95" customWidth="1"/>
    <col min="3" max="27" width="8.88671875" style="95"/>
    <col min="28" max="28" width="9" style="94" customWidth="1"/>
    <col min="29" max="30" width="9" style="162" customWidth="1"/>
    <col min="31" max="31" width="9.109375" style="162"/>
    <col min="32" max="39" width="9.109375" style="99"/>
    <col min="40" max="16384" width="8.88671875" style="95"/>
  </cols>
  <sheetData>
    <row r="1" spans="1:39" ht="15.6">
      <c r="A1" s="287" t="s">
        <v>0</v>
      </c>
      <c r="B1" s="93" t="s">
        <v>1</v>
      </c>
      <c r="C1" s="316" t="s">
        <v>181</v>
      </c>
      <c r="D1" s="316"/>
      <c r="E1" s="316"/>
      <c r="F1" s="316"/>
      <c r="G1" s="316"/>
      <c r="H1" s="316"/>
      <c r="I1" s="316"/>
      <c r="J1" s="316"/>
      <c r="K1" s="316"/>
      <c r="L1" s="316"/>
      <c r="M1" s="316"/>
      <c r="N1" s="316"/>
      <c r="O1" s="316"/>
      <c r="P1" s="316"/>
      <c r="Q1" s="316"/>
      <c r="R1" s="316"/>
      <c r="S1" s="316"/>
      <c r="T1" s="316"/>
      <c r="U1" s="316"/>
      <c r="V1" s="316"/>
      <c r="W1" s="316"/>
      <c r="X1" s="316"/>
      <c r="Y1" s="316"/>
      <c r="Z1" s="316"/>
      <c r="AA1" s="316"/>
    </row>
    <row r="2" spans="1:39" ht="15.6">
      <c r="A2" s="288"/>
      <c r="B2" s="1" t="s">
        <v>2</v>
      </c>
      <c r="C2" s="317" t="str">
        <f>'Salary Worksheet'!C2:AA2</f>
        <v>Insert Name of PD/PI</v>
      </c>
      <c r="D2" s="318"/>
      <c r="E2" s="318"/>
      <c r="F2" s="318"/>
      <c r="G2" s="318"/>
      <c r="H2" s="318"/>
      <c r="I2" s="318"/>
      <c r="J2" s="318"/>
      <c r="K2" s="318"/>
      <c r="L2" s="318"/>
      <c r="M2" s="318"/>
      <c r="N2" s="318"/>
      <c r="O2" s="318"/>
      <c r="P2" s="318"/>
      <c r="Q2" s="318"/>
      <c r="R2" s="318"/>
      <c r="S2" s="318"/>
      <c r="T2" s="318"/>
      <c r="U2" s="318"/>
      <c r="V2" s="318"/>
      <c r="W2" s="318"/>
      <c r="X2" s="318"/>
      <c r="Y2" s="318"/>
      <c r="Z2" s="318"/>
      <c r="AA2" s="318"/>
    </row>
    <row r="3" spans="1:39" ht="15.6">
      <c r="A3" s="288"/>
      <c r="B3" s="1" t="s">
        <v>3</v>
      </c>
      <c r="C3" s="317" t="str">
        <f>'Salary Worksheet'!C3:AA3</f>
        <v>Insert Name of Sponsor</v>
      </c>
      <c r="D3" s="318"/>
      <c r="E3" s="318"/>
      <c r="F3" s="318"/>
      <c r="G3" s="318"/>
      <c r="H3" s="318"/>
      <c r="I3" s="318"/>
      <c r="J3" s="318"/>
      <c r="K3" s="318"/>
      <c r="L3" s="318"/>
      <c r="M3" s="318"/>
      <c r="N3" s="318"/>
      <c r="O3" s="318"/>
      <c r="P3" s="318"/>
      <c r="Q3" s="318"/>
      <c r="R3" s="318"/>
      <c r="S3" s="318"/>
      <c r="T3" s="318"/>
      <c r="U3" s="318"/>
      <c r="V3" s="318"/>
      <c r="W3" s="318"/>
      <c r="X3" s="318"/>
      <c r="Y3" s="318"/>
      <c r="Z3" s="318"/>
      <c r="AA3" s="318"/>
    </row>
    <row r="4" spans="1:39" ht="16.2" thickBot="1">
      <c r="A4" s="289"/>
      <c r="B4" s="1" t="s">
        <v>4</v>
      </c>
      <c r="C4" s="317" t="str">
        <f>'Salary Worksheet'!C4:AA4</f>
        <v>Insert Title of Project</v>
      </c>
      <c r="D4" s="318"/>
      <c r="E4" s="318"/>
      <c r="F4" s="318"/>
      <c r="G4" s="318"/>
      <c r="H4" s="318"/>
      <c r="I4" s="318"/>
      <c r="J4" s="318"/>
      <c r="K4" s="318"/>
      <c r="L4" s="318"/>
      <c r="M4" s="318"/>
      <c r="N4" s="318"/>
      <c r="O4" s="318"/>
      <c r="P4" s="318"/>
      <c r="Q4" s="318"/>
      <c r="R4" s="318"/>
      <c r="S4" s="318"/>
      <c r="T4" s="318"/>
      <c r="U4" s="318"/>
      <c r="V4" s="318"/>
      <c r="W4" s="318"/>
      <c r="X4" s="318"/>
      <c r="Y4" s="318"/>
      <c r="Z4" s="318"/>
      <c r="AA4" s="318"/>
    </row>
    <row r="5" spans="1:39" s="99" customFormat="1" ht="16.2" thickBot="1">
      <c r="A5" s="96"/>
      <c r="B5" s="2"/>
      <c r="C5" s="97"/>
      <c r="D5" s="97"/>
      <c r="E5" s="98"/>
      <c r="F5" s="75"/>
      <c r="G5" s="76" t="s">
        <v>5</v>
      </c>
      <c r="H5" s="3"/>
      <c r="I5" s="97"/>
      <c r="J5" s="97"/>
      <c r="K5" s="97"/>
      <c r="L5" s="97"/>
      <c r="M5" s="97"/>
      <c r="N5" s="97"/>
      <c r="O5" s="97"/>
      <c r="P5" s="97"/>
      <c r="Q5" s="98"/>
      <c r="R5" s="98"/>
      <c r="S5" s="98"/>
      <c r="T5" s="98"/>
      <c r="U5" s="98"/>
      <c r="V5" s="98"/>
      <c r="W5" s="98"/>
      <c r="X5" s="98"/>
      <c r="Y5" s="98"/>
      <c r="Z5" s="98"/>
      <c r="AA5" s="97"/>
      <c r="AB5" s="94"/>
      <c r="AC5" s="162"/>
      <c r="AD5" s="162"/>
      <c r="AE5" s="162"/>
    </row>
    <row r="6" spans="1:39" s="99" customFormat="1" ht="15" thickBot="1">
      <c r="A6" s="292" t="s">
        <v>6</v>
      </c>
      <c r="B6" s="292"/>
      <c r="C6" s="292"/>
      <c r="D6" s="97"/>
      <c r="E6" s="98"/>
      <c r="F6" s="76">
        <v>3</v>
      </c>
      <c r="G6" s="76" t="s">
        <v>7</v>
      </c>
      <c r="H6" s="4" t="s">
        <v>8</v>
      </c>
      <c r="I6" s="97"/>
      <c r="J6" s="97"/>
      <c r="K6" s="97"/>
      <c r="L6" s="97"/>
      <c r="M6" s="97"/>
      <c r="N6" s="97"/>
      <c r="O6" s="97"/>
      <c r="P6" s="100">
        <v>0</v>
      </c>
      <c r="Q6" s="98"/>
      <c r="R6" s="78">
        <f>P6+1</f>
        <v>1</v>
      </c>
      <c r="S6" s="98"/>
      <c r="T6" s="98"/>
      <c r="U6" s="98"/>
      <c r="V6" s="98"/>
      <c r="W6" s="98"/>
      <c r="X6" s="98"/>
      <c r="Y6" s="98"/>
      <c r="Z6" s="98"/>
      <c r="AB6" s="94"/>
      <c r="AC6" s="162"/>
      <c r="AD6" s="162"/>
      <c r="AE6" s="162"/>
    </row>
    <row r="7" spans="1:39" s="99" customFormat="1" ht="12.6" customHeight="1" thickBot="1">
      <c r="A7" s="101"/>
      <c r="B7" s="2"/>
      <c r="C7" s="97"/>
      <c r="D7" s="97"/>
      <c r="E7" s="98"/>
      <c r="F7" s="75"/>
      <c r="G7" s="76" t="s">
        <v>9</v>
      </c>
      <c r="H7" s="3"/>
      <c r="I7" s="97"/>
      <c r="J7" s="97"/>
      <c r="K7" s="97"/>
      <c r="L7" s="97"/>
      <c r="M7" s="97"/>
      <c r="N7" s="97"/>
      <c r="O7" s="97"/>
      <c r="P7" s="97"/>
      <c r="Q7" s="98"/>
      <c r="R7" s="98"/>
      <c r="S7" s="98"/>
      <c r="T7" s="98"/>
      <c r="U7" s="98"/>
      <c r="V7" s="98"/>
      <c r="W7" s="98"/>
      <c r="X7" s="98"/>
      <c r="Y7" s="98"/>
      <c r="Z7" s="98"/>
      <c r="AA7" s="97"/>
      <c r="AB7" s="94"/>
      <c r="AC7" s="162"/>
      <c r="AD7" s="162"/>
      <c r="AE7" s="162"/>
    </row>
    <row r="8" spans="1:39" ht="19.8" thickBot="1">
      <c r="A8" s="280" t="s">
        <v>10</v>
      </c>
      <c r="B8" s="281"/>
      <c r="C8" s="282" t="s">
        <v>11</v>
      </c>
      <c r="D8" s="283"/>
      <c r="E8" s="283"/>
      <c r="F8" s="283"/>
      <c r="G8" s="283"/>
      <c r="H8" s="284" t="s">
        <v>12</v>
      </c>
      <c r="I8" s="285"/>
      <c r="J8" s="285"/>
      <c r="K8" s="285"/>
      <c r="L8" s="285"/>
      <c r="M8" s="284" t="s">
        <v>13</v>
      </c>
      <c r="N8" s="285"/>
      <c r="O8" s="285"/>
      <c r="P8" s="285"/>
      <c r="Q8" s="285"/>
      <c r="R8" s="282" t="s">
        <v>121</v>
      </c>
      <c r="S8" s="283"/>
      <c r="T8" s="283"/>
      <c r="U8" s="283"/>
      <c r="V8" s="283"/>
      <c r="W8" s="282" t="s">
        <v>14</v>
      </c>
      <c r="X8" s="283"/>
      <c r="Y8" s="283"/>
      <c r="Z8" s="283"/>
      <c r="AA8" s="286"/>
    </row>
    <row r="9" spans="1:39" ht="16.2" customHeight="1">
      <c r="A9" s="102" t="s">
        <v>15</v>
      </c>
      <c r="B9" s="103"/>
      <c r="C9" s="293" t="s">
        <v>16</v>
      </c>
      <c r="D9" s="294"/>
      <c r="E9" s="294"/>
      <c r="F9" s="294"/>
      <c r="G9" s="295"/>
      <c r="H9" s="293" t="s">
        <v>16</v>
      </c>
      <c r="I9" s="294"/>
      <c r="J9" s="294"/>
      <c r="K9" s="294"/>
      <c r="L9" s="295"/>
      <c r="M9" s="293" t="s">
        <v>16</v>
      </c>
      <c r="N9" s="294"/>
      <c r="O9" s="294"/>
      <c r="P9" s="294"/>
      <c r="Q9" s="295"/>
      <c r="R9" s="293" t="s">
        <v>16</v>
      </c>
      <c r="S9" s="294"/>
      <c r="T9" s="294"/>
      <c r="U9" s="294"/>
      <c r="V9" s="295"/>
      <c r="W9" s="293" t="s">
        <v>16</v>
      </c>
      <c r="X9" s="294"/>
      <c r="Y9" s="294"/>
      <c r="Z9" s="294"/>
      <c r="AA9" s="295"/>
      <c r="AG9" s="94"/>
      <c r="AH9" s="94"/>
      <c r="AI9" s="94"/>
      <c r="AJ9" s="94"/>
      <c r="AK9" s="94"/>
      <c r="AL9" s="94"/>
      <c r="AM9" s="94"/>
    </row>
    <row r="10" spans="1:39" ht="23.4" customHeight="1" thickBot="1">
      <c r="A10" s="88"/>
      <c r="B10" s="104" t="s">
        <v>17</v>
      </c>
      <c r="C10" s="296" t="s">
        <v>18</v>
      </c>
      <c r="D10" s="297"/>
      <c r="E10" s="297" t="s">
        <v>19</v>
      </c>
      <c r="F10" s="297"/>
      <c r="G10" s="5" t="s">
        <v>20</v>
      </c>
      <c r="H10" s="296" t="s">
        <v>18</v>
      </c>
      <c r="I10" s="297"/>
      <c r="J10" s="297" t="s">
        <v>19</v>
      </c>
      <c r="K10" s="297"/>
      <c r="L10" s="5" t="s">
        <v>20</v>
      </c>
      <c r="M10" s="296" t="s">
        <v>18</v>
      </c>
      <c r="N10" s="297"/>
      <c r="O10" s="297" t="s">
        <v>19</v>
      </c>
      <c r="P10" s="297"/>
      <c r="Q10" s="5" t="s">
        <v>20</v>
      </c>
      <c r="R10" s="296" t="s">
        <v>18</v>
      </c>
      <c r="S10" s="297"/>
      <c r="T10" s="297" t="s">
        <v>19</v>
      </c>
      <c r="U10" s="297"/>
      <c r="V10" s="5" t="s">
        <v>20</v>
      </c>
      <c r="W10" s="296" t="s">
        <v>18</v>
      </c>
      <c r="X10" s="297"/>
      <c r="Y10" s="297" t="s">
        <v>19</v>
      </c>
      <c r="Z10" s="297"/>
      <c r="AA10" s="5" t="s">
        <v>20</v>
      </c>
      <c r="AG10" s="94"/>
      <c r="AH10" s="94"/>
      <c r="AI10" s="94"/>
      <c r="AJ10" s="94"/>
      <c r="AK10" s="94"/>
      <c r="AL10" s="94"/>
      <c r="AM10" s="94"/>
    </row>
    <row r="11" spans="1:39">
      <c r="A11" s="105" t="s">
        <v>21</v>
      </c>
      <c r="B11" s="106">
        <v>0</v>
      </c>
      <c r="C11" s="299">
        <v>0</v>
      </c>
      <c r="D11" s="300"/>
      <c r="E11" s="298">
        <f>ROUND(AB11*C11,0)</f>
        <v>0</v>
      </c>
      <c r="F11" s="298"/>
      <c r="G11" s="107">
        <f>ROUND(E11*0.3817+858*C11*IF($B11&gt;0,1,0),0)</f>
        <v>0</v>
      </c>
      <c r="H11" s="299">
        <v>0</v>
      </c>
      <c r="I11" s="300"/>
      <c r="J11" s="298">
        <f>ROUND(AB11*$R$6*H11,0)</f>
        <v>0</v>
      </c>
      <c r="K11" s="298"/>
      <c r="L11" s="107">
        <f t="shared" ref="L11:L24" si="0">ROUND(J11*0.3817+858*H11*IF($B11&gt;0,1,0),0)</f>
        <v>0</v>
      </c>
      <c r="M11" s="301">
        <v>0</v>
      </c>
      <c r="N11" s="302"/>
      <c r="O11" s="303">
        <f>ROUND(AB11*M11*($R$6)^2,0)</f>
        <v>0</v>
      </c>
      <c r="P11" s="303"/>
      <c r="Q11" s="107">
        <f t="shared" ref="Q11:Q24" si="1">ROUND(O11*0.3817+858*M11*IF($B11&gt;0,1,0),0)</f>
        <v>0</v>
      </c>
      <c r="R11" s="301">
        <v>0</v>
      </c>
      <c r="S11" s="302"/>
      <c r="T11" s="303">
        <f>ROUND(AB11*R11*($R$6)^3,0)</f>
        <v>0</v>
      </c>
      <c r="U11" s="303"/>
      <c r="V11" s="107">
        <f t="shared" ref="V11:V24" si="2">ROUND(T11*0.3817+858*R11*IF($B11&gt;0,1,0),0)</f>
        <v>0</v>
      </c>
      <c r="W11" s="299">
        <v>0</v>
      </c>
      <c r="X11" s="300"/>
      <c r="Y11" s="298">
        <f>ROUND(AB11*W11*($R$6)^4,0)</f>
        <v>0</v>
      </c>
      <c r="Z11" s="298"/>
      <c r="AA11" s="107">
        <f t="shared" ref="AA11:AA24" si="3">ROUND(Y11*0.3817+858*W11*IF($B11&gt;0,1,0),0)</f>
        <v>0</v>
      </c>
      <c r="AB11" s="84">
        <f>IF($F$6=2, (B11*1.03),B11)</f>
        <v>0</v>
      </c>
      <c r="AG11" s="94"/>
      <c r="AH11" s="94"/>
      <c r="AI11" s="94"/>
      <c r="AJ11" s="94"/>
      <c r="AK11" s="94"/>
      <c r="AL11" s="94"/>
      <c r="AM11" s="94"/>
    </row>
    <row r="12" spans="1:39">
      <c r="A12" s="108" t="s">
        <v>21</v>
      </c>
      <c r="B12" s="106">
        <v>0</v>
      </c>
      <c r="C12" s="299">
        <v>0</v>
      </c>
      <c r="D12" s="300"/>
      <c r="E12" s="298">
        <f t="shared" ref="E12:E24" si="4">ROUND(AB12*C12,0)</f>
        <v>0</v>
      </c>
      <c r="F12" s="298"/>
      <c r="G12" s="107">
        <f t="shared" ref="G12:G24" si="5">ROUND(E12*0.3817+858*C12*IF($B12&gt;0,1,0),0)</f>
        <v>0</v>
      </c>
      <c r="H12" s="299">
        <v>0</v>
      </c>
      <c r="I12" s="300"/>
      <c r="J12" s="298">
        <f t="shared" ref="J12:J24" si="6">ROUND(AB12*$R$6*H12,0)</f>
        <v>0</v>
      </c>
      <c r="K12" s="298"/>
      <c r="L12" s="107">
        <f t="shared" si="0"/>
        <v>0</v>
      </c>
      <c r="M12" s="299">
        <v>0</v>
      </c>
      <c r="N12" s="300"/>
      <c r="O12" s="298">
        <f t="shared" ref="O12:O24" si="7">ROUND(AB12*M12*($R$6)^2,0)</f>
        <v>0</v>
      </c>
      <c r="P12" s="298"/>
      <c r="Q12" s="107">
        <f t="shared" si="1"/>
        <v>0</v>
      </c>
      <c r="R12" s="299">
        <v>0</v>
      </c>
      <c r="S12" s="300"/>
      <c r="T12" s="298">
        <f t="shared" ref="T12:T24" si="8">ROUND(AB12*R12*($R$6)^3,0)</f>
        <v>0</v>
      </c>
      <c r="U12" s="298"/>
      <c r="V12" s="107">
        <f t="shared" si="2"/>
        <v>0</v>
      </c>
      <c r="W12" s="299">
        <v>0</v>
      </c>
      <c r="X12" s="300"/>
      <c r="Y12" s="298">
        <f t="shared" ref="Y12:Y24" si="9">ROUND(AB12*W12*($R$6)^4,0)</f>
        <v>0</v>
      </c>
      <c r="Z12" s="298"/>
      <c r="AA12" s="107">
        <f t="shared" si="3"/>
        <v>0</v>
      </c>
      <c r="AB12" s="84">
        <f t="shared" ref="AB12:AB24" si="10">IF($F$6=2, (B12*1.03),B12)</f>
        <v>0</v>
      </c>
      <c r="AG12" s="94">
        <v>30</v>
      </c>
      <c r="AH12" s="94">
        <v>26</v>
      </c>
      <c r="AI12" s="94"/>
      <c r="AJ12" s="94"/>
      <c r="AK12" s="94"/>
      <c r="AL12" s="94"/>
      <c r="AM12" s="94"/>
    </row>
    <row r="13" spans="1:39">
      <c r="A13" s="108" t="s">
        <v>21</v>
      </c>
      <c r="B13" s="106">
        <v>0</v>
      </c>
      <c r="C13" s="299">
        <v>0</v>
      </c>
      <c r="D13" s="300"/>
      <c r="E13" s="298">
        <f t="shared" si="4"/>
        <v>0</v>
      </c>
      <c r="F13" s="298"/>
      <c r="G13" s="107">
        <f t="shared" si="5"/>
        <v>0</v>
      </c>
      <c r="H13" s="299">
        <v>0</v>
      </c>
      <c r="I13" s="300"/>
      <c r="J13" s="298">
        <f t="shared" si="6"/>
        <v>0</v>
      </c>
      <c r="K13" s="298"/>
      <c r="L13" s="107">
        <f t="shared" si="0"/>
        <v>0</v>
      </c>
      <c r="M13" s="299">
        <v>0</v>
      </c>
      <c r="N13" s="300"/>
      <c r="O13" s="298">
        <f t="shared" si="7"/>
        <v>0</v>
      </c>
      <c r="P13" s="298"/>
      <c r="Q13" s="107">
        <f t="shared" si="1"/>
        <v>0</v>
      </c>
      <c r="R13" s="299">
        <v>0</v>
      </c>
      <c r="S13" s="300"/>
      <c r="T13" s="298">
        <f t="shared" si="8"/>
        <v>0</v>
      </c>
      <c r="U13" s="298"/>
      <c r="V13" s="107">
        <f t="shared" si="2"/>
        <v>0</v>
      </c>
      <c r="W13" s="299">
        <v>0</v>
      </c>
      <c r="X13" s="300"/>
      <c r="Y13" s="298">
        <f t="shared" si="9"/>
        <v>0</v>
      </c>
      <c r="Z13" s="298"/>
      <c r="AA13" s="107">
        <f t="shared" si="3"/>
        <v>0</v>
      </c>
      <c r="AB13" s="84">
        <f t="shared" si="10"/>
        <v>0</v>
      </c>
      <c r="AG13" s="94">
        <v>0.2727</v>
      </c>
      <c r="AH13" s="94">
        <v>1.5900000000000001E-2</v>
      </c>
      <c r="AI13" s="94">
        <v>3.0999999999999999E-3</v>
      </c>
      <c r="AJ13" s="94">
        <f>+AI13+AH13+AG13</f>
        <v>0.29170000000000001</v>
      </c>
      <c r="AK13" s="94"/>
      <c r="AL13" s="94"/>
      <c r="AM13" s="94"/>
    </row>
    <row r="14" spans="1:39">
      <c r="A14" s="108" t="s">
        <v>21</v>
      </c>
      <c r="B14" s="106">
        <v>0</v>
      </c>
      <c r="C14" s="299">
        <v>0</v>
      </c>
      <c r="D14" s="300"/>
      <c r="E14" s="298">
        <f t="shared" si="4"/>
        <v>0</v>
      </c>
      <c r="F14" s="298"/>
      <c r="G14" s="107">
        <f t="shared" si="5"/>
        <v>0</v>
      </c>
      <c r="H14" s="299">
        <v>0</v>
      </c>
      <c r="I14" s="300"/>
      <c r="J14" s="298">
        <f t="shared" si="6"/>
        <v>0</v>
      </c>
      <c r="K14" s="298"/>
      <c r="L14" s="107">
        <f t="shared" si="0"/>
        <v>0</v>
      </c>
      <c r="M14" s="299">
        <v>0</v>
      </c>
      <c r="N14" s="300"/>
      <c r="O14" s="298">
        <f t="shared" si="7"/>
        <v>0</v>
      </c>
      <c r="P14" s="298"/>
      <c r="Q14" s="107">
        <f t="shared" si="1"/>
        <v>0</v>
      </c>
      <c r="R14" s="299">
        <v>0</v>
      </c>
      <c r="S14" s="300"/>
      <c r="T14" s="298">
        <f t="shared" si="8"/>
        <v>0</v>
      </c>
      <c r="U14" s="298"/>
      <c r="V14" s="107">
        <f t="shared" si="2"/>
        <v>0</v>
      </c>
      <c r="W14" s="299">
        <v>0</v>
      </c>
      <c r="X14" s="300"/>
      <c r="Y14" s="298">
        <f t="shared" si="9"/>
        <v>0</v>
      </c>
      <c r="Z14" s="298"/>
      <c r="AA14" s="107">
        <f t="shared" si="3"/>
        <v>0</v>
      </c>
      <c r="AB14" s="84">
        <f t="shared" si="10"/>
        <v>0</v>
      </c>
      <c r="AG14" s="94"/>
      <c r="AH14" s="94">
        <v>1.5900000000000001E-2</v>
      </c>
      <c r="AI14" s="94">
        <v>3.0999999999999999E-3</v>
      </c>
      <c r="AJ14" s="94">
        <f>+AH14+AI14</f>
        <v>1.9E-2</v>
      </c>
      <c r="AK14" s="94"/>
      <c r="AL14" s="94"/>
      <c r="AM14" s="94"/>
    </row>
    <row r="15" spans="1:39">
      <c r="A15" s="108" t="s">
        <v>21</v>
      </c>
      <c r="B15" s="106">
        <v>0</v>
      </c>
      <c r="C15" s="299">
        <v>0</v>
      </c>
      <c r="D15" s="300"/>
      <c r="E15" s="298">
        <f t="shared" si="4"/>
        <v>0</v>
      </c>
      <c r="F15" s="298"/>
      <c r="G15" s="107">
        <f t="shared" si="5"/>
        <v>0</v>
      </c>
      <c r="H15" s="299">
        <v>0</v>
      </c>
      <c r="I15" s="300"/>
      <c r="J15" s="298">
        <f t="shared" si="6"/>
        <v>0</v>
      </c>
      <c r="K15" s="298"/>
      <c r="L15" s="107">
        <f t="shared" si="0"/>
        <v>0</v>
      </c>
      <c r="M15" s="299">
        <v>0</v>
      </c>
      <c r="N15" s="300"/>
      <c r="O15" s="298">
        <f t="shared" si="7"/>
        <v>0</v>
      </c>
      <c r="P15" s="298"/>
      <c r="Q15" s="107">
        <f t="shared" si="1"/>
        <v>0</v>
      </c>
      <c r="R15" s="299">
        <v>0</v>
      </c>
      <c r="S15" s="300"/>
      <c r="T15" s="298">
        <f t="shared" si="8"/>
        <v>0</v>
      </c>
      <c r="U15" s="298"/>
      <c r="V15" s="107">
        <f t="shared" si="2"/>
        <v>0</v>
      </c>
      <c r="W15" s="299">
        <v>0</v>
      </c>
      <c r="X15" s="300"/>
      <c r="Y15" s="298">
        <f t="shared" si="9"/>
        <v>0</v>
      </c>
      <c r="Z15" s="298"/>
      <c r="AA15" s="107">
        <f t="shared" si="3"/>
        <v>0</v>
      </c>
      <c r="AB15" s="84">
        <f t="shared" si="10"/>
        <v>0</v>
      </c>
      <c r="AG15" s="94"/>
      <c r="AH15" s="94"/>
      <c r="AI15" s="94"/>
      <c r="AJ15" s="94"/>
      <c r="AK15" s="94"/>
      <c r="AL15" s="94"/>
      <c r="AM15" s="94"/>
    </row>
    <row r="16" spans="1:39">
      <c r="A16" s="108" t="s">
        <v>21</v>
      </c>
      <c r="B16" s="106">
        <v>0</v>
      </c>
      <c r="C16" s="299">
        <v>0</v>
      </c>
      <c r="D16" s="300"/>
      <c r="E16" s="298">
        <f t="shared" si="4"/>
        <v>0</v>
      </c>
      <c r="F16" s="298"/>
      <c r="G16" s="107">
        <f t="shared" si="5"/>
        <v>0</v>
      </c>
      <c r="H16" s="299">
        <v>0</v>
      </c>
      <c r="I16" s="300"/>
      <c r="J16" s="298">
        <f t="shared" si="6"/>
        <v>0</v>
      </c>
      <c r="K16" s="298"/>
      <c r="L16" s="107">
        <f t="shared" si="0"/>
        <v>0</v>
      </c>
      <c r="M16" s="299">
        <v>0</v>
      </c>
      <c r="N16" s="300"/>
      <c r="O16" s="298">
        <f t="shared" si="7"/>
        <v>0</v>
      </c>
      <c r="P16" s="298"/>
      <c r="Q16" s="107">
        <f t="shared" si="1"/>
        <v>0</v>
      </c>
      <c r="R16" s="299">
        <v>0</v>
      </c>
      <c r="S16" s="300"/>
      <c r="T16" s="298">
        <f t="shared" si="8"/>
        <v>0</v>
      </c>
      <c r="U16" s="298"/>
      <c r="V16" s="107">
        <f t="shared" si="2"/>
        <v>0</v>
      </c>
      <c r="W16" s="299">
        <v>0</v>
      </c>
      <c r="X16" s="300"/>
      <c r="Y16" s="298">
        <f t="shared" si="9"/>
        <v>0</v>
      </c>
      <c r="Z16" s="298"/>
      <c r="AA16" s="107">
        <f t="shared" si="3"/>
        <v>0</v>
      </c>
      <c r="AB16" s="84">
        <f t="shared" si="10"/>
        <v>0</v>
      </c>
      <c r="AG16" s="94"/>
      <c r="AH16" s="94"/>
      <c r="AI16" s="94"/>
      <c r="AJ16" s="94"/>
      <c r="AK16" s="94"/>
      <c r="AL16" s="94"/>
      <c r="AM16" s="94"/>
    </row>
    <row r="17" spans="1:39">
      <c r="A17" s="108" t="s">
        <v>21</v>
      </c>
      <c r="B17" s="106">
        <v>0</v>
      </c>
      <c r="C17" s="299">
        <v>0</v>
      </c>
      <c r="D17" s="300"/>
      <c r="E17" s="298">
        <f t="shared" si="4"/>
        <v>0</v>
      </c>
      <c r="F17" s="298"/>
      <c r="G17" s="107">
        <f t="shared" si="5"/>
        <v>0</v>
      </c>
      <c r="H17" s="299">
        <v>0</v>
      </c>
      <c r="I17" s="300"/>
      <c r="J17" s="298">
        <f t="shared" si="6"/>
        <v>0</v>
      </c>
      <c r="K17" s="298"/>
      <c r="L17" s="107">
        <f t="shared" si="0"/>
        <v>0</v>
      </c>
      <c r="M17" s="299">
        <v>0</v>
      </c>
      <c r="N17" s="300"/>
      <c r="O17" s="298">
        <f t="shared" si="7"/>
        <v>0</v>
      </c>
      <c r="P17" s="298"/>
      <c r="Q17" s="107">
        <f t="shared" si="1"/>
        <v>0</v>
      </c>
      <c r="R17" s="299">
        <v>0</v>
      </c>
      <c r="S17" s="300"/>
      <c r="T17" s="298">
        <f t="shared" si="8"/>
        <v>0</v>
      </c>
      <c r="U17" s="298"/>
      <c r="V17" s="107">
        <f t="shared" si="2"/>
        <v>0</v>
      </c>
      <c r="W17" s="299">
        <v>0</v>
      </c>
      <c r="X17" s="300"/>
      <c r="Y17" s="298">
        <f t="shared" si="9"/>
        <v>0</v>
      </c>
      <c r="Z17" s="298"/>
      <c r="AA17" s="107">
        <f t="shared" si="3"/>
        <v>0</v>
      </c>
      <c r="AB17" s="84">
        <f t="shared" si="10"/>
        <v>0</v>
      </c>
      <c r="AG17" s="94"/>
      <c r="AH17" s="94"/>
      <c r="AI17" s="94"/>
      <c r="AJ17" s="94"/>
      <c r="AK17" s="94"/>
      <c r="AL17" s="94"/>
      <c r="AM17" s="94"/>
    </row>
    <row r="18" spans="1:39">
      <c r="A18" s="108" t="s">
        <v>21</v>
      </c>
      <c r="B18" s="106">
        <v>0</v>
      </c>
      <c r="C18" s="299">
        <v>0</v>
      </c>
      <c r="D18" s="300"/>
      <c r="E18" s="298">
        <f t="shared" si="4"/>
        <v>0</v>
      </c>
      <c r="F18" s="298"/>
      <c r="G18" s="107">
        <f t="shared" si="5"/>
        <v>0</v>
      </c>
      <c r="H18" s="299">
        <v>0</v>
      </c>
      <c r="I18" s="300"/>
      <c r="J18" s="298">
        <f t="shared" si="6"/>
        <v>0</v>
      </c>
      <c r="K18" s="298"/>
      <c r="L18" s="107">
        <f t="shared" si="0"/>
        <v>0</v>
      </c>
      <c r="M18" s="299">
        <v>0</v>
      </c>
      <c r="N18" s="300"/>
      <c r="O18" s="298">
        <f t="shared" si="7"/>
        <v>0</v>
      </c>
      <c r="P18" s="298"/>
      <c r="Q18" s="107">
        <f t="shared" si="1"/>
        <v>0</v>
      </c>
      <c r="R18" s="299">
        <v>0</v>
      </c>
      <c r="S18" s="300"/>
      <c r="T18" s="298">
        <f t="shared" si="8"/>
        <v>0</v>
      </c>
      <c r="U18" s="298"/>
      <c r="V18" s="107">
        <f t="shared" si="2"/>
        <v>0</v>
      </c>
      <c r="W18" s="299">
        <v>0</v>
      </c>
      <c r="X18" s="300"/>
      <c r="Y18" s="298">
        <f t="shared" si="9"/>
        <v>0</v>
      </c>
      <c r="Z18" s="298"/>
      <c r="AA18" s="107">
        <f t="shared" si="3"/>
        <v>0</v>
      </c>
      <c r="AB18" s="84">
        <f t="shared" si="10"/>
        <v>0</v>
      </c>
      <c r="AG18" s="94"/>
      <c r="AH18" s="94"/>
      <c r="AI18" s="94"/>
      <c r="AJ18" s="94"/>
      <c r="AK18" s="94"/>
      <c r="AL18" s="94"/>
      <c r="AM18" s="94"/>
    </row>
    <row r="19" spans="1:39">
      <c r="A19" s="108" t="s">
        <v>21</v>
      </c>
      <c r="B19" s="106">
        <v>0</v>
      </c>
      <c r="C19" s="299">
        <v>0</v>
      </c>
      <c r="D19" s="300"/>
      <c r="E19" s="298">
        <f t="shared" si="4"/>
        <v>0</v>
      </c>
      <c r="F19" s="298"/>
      <c r="G19" s="107">
        <f t="shared" si="5"/>
        <v>0</v>
      </c>
      <c r="H19" s="299">
        <v>0</v>
      </c>
      <c r="I19" s="300"/>
      <c r="J19" s="298">
        <f t="shared" si="6"/>
        <v>0</v>
      </c>
      <c r="K19" s="298"/>
      <c r="L19" s="107">
        <f t="shared" si="0"/>
        <v>0</v>
      </c>
      <c r="M19" s="299">
        <v>0</v>
      </c>
      <c r="N19" s="300"/>
      <c r="O19" s="298">
        <f t="shared" si="7"/>
        <v>0</v>
      </c>
      <c r="P19" s="298"/>
      <c r="Q19" s="107">
        <f t="shared" si="1"/>
        <v>0</v>
      </c>
      <c r="R19" s="299">
        <v>0</v>
      </c>
      <c r="S19" s="300"/>
      <c r="T19" s="298">
        <f t="shared" si="8"/>
        <v>0</v>
      </c>
      <c r="U19" s="298"/>
      <c r="V19" s="107">
        <f t="shared" si="2"/>
        <v>0</v>
      </c>
      <c r="W19" s="299">
        <v>0</v>
      </c>
      <c r="X19" s="300"/>
      <c r="Y19" s="298">
        <f t="shared" si="9"/>
        <v>0</v>
      </c>
      <c r="Z19" s="298"/>
      <c r="AA19" s="107">
        <f t="shared" si="3"/>
        <v>0</v>
      </c>
      <c r="AB19" s="84">
        <f t="shared" si="10"/>
        <v>0</v>
      </c>
      <c r="AG19" s="94"/>
      <c r="AH19" s="94"/>
      <c r="AI19" s="94"/>
      <c r="AJ19" s="94"/>
      <c r="AK19" s="94"/>
      <c r="AL19" s="94"/>
      <c r="AM19" s="94"/>
    </row>
    <row r="20" spans="1:39">
      <c r="A20" s="108" t="s">
        <v>21</v>
      </c>
      <c r="B20" s="106">
        <v>0</v>
      </c>
      <c r="C20" s="299">
        <v>0</v>
      </c>
      <c r="D20" s="300"/>
      <c r="E20" s="298">
        <f t="shared" si="4"/>
        <v>0</v>
      </c>
      <c r="F20" s="298"/>
      <c r="G20" s="107">
        <f t="shared" si="5"/>
        <v>0</v>
      </c>
      <c r="H20" s="299">
        <v>0</v>
      </c>
      <c r="I20" s="300"/>
      <c r="J20" s="298">
        <f t="shared" si="6"/>
        <v>0</v>
      </c>
      <c r="K20" s="298"/>
      <c r="L20" s="107">
        <f t="shared" si="0"/>
        <v>0</v>
      </c>
      <c r="M20" s="299">
        <v>0</v>
      </c>
      <c r="N20" s="300"/>
      <c r="O20" s="298">
        <f t="shared" si="7"/>
        <v>0</v>
      </c>
      <c r="P20" s="298"/>
      <c r="Q20" s="107">
        <f t="shared" si="1"/>
        <v>0</v>
      </c>
      <c r="R20" s="299">
        <v>0</v>
      </c>
      <c r="S20" s="300"/>
      <c r="T20" s="298">
        <f t="shared" si="8"/>
        <v>0</v>
      </c>
      <c r="U20" s="298"/>
      <c r="V20" s="107">
        <f t="shared" si="2"/>
        <v>0</v>
      </c>
      <c r="W20" s="299">
        <v>0</v>
      </c>
      <c r="X20" s="300"/>
      <c r="Y20" s="298">
        <f t="shared" si="9"/>
        <v>0</v>
      </c>
      <c r="Z20" s="298"/>
      <c r="AA20" s="107">
        <f t="shared" si="3"/>
        <v>0</v>
      </c>
      <c r="AB20" s="84">
        <f t="shared" si="10"/>
        <v>0</v>
      </c>
    </row>
    <row r="21" spans="1:39">
      <c r="A21" s="108" t="s">
        <v>21</v>
      </c>
      <c r="B21" s="106">
        <v>0</v>
      </c>
      <c r="C21" s="299">
        <v>0</v>
      </c>
      <c r="D21" s="300"/>
      <c r="E21" s="298">
        <f t="shared" si="4"/>
        <v>0</v>
      </c>
      <c r="F21" s="298"/>
      <c r="G21" s="107">
        <f t="shared" si="5"/>
        <v>0</v>
      </c>
      <c r="H21" s="299">
        <v>0</v>
      </c>
      <c r="I21" s="300"/>
      <c r="J21" s="298">
        <f t="shared" si="6"/>
        <v>0</v>
      </c>
      <c r="K21" s="298"/>
      <c r="L21" s="107">
        <f t="shared" si="0"/>
        <v>0</v>
      </c>
      <c r="M21" s="299">
        <v>0</v>
      </c>
      <c r="N21" s="300"/>
      <c r="O21" s="298">
        <f t="shared" si="7"/>
        <v>0</v>
      </c>
      <c r="P21" s="298"/>
      <c r="Q21" s="107">
        <f t="shared" si="1"/>
        <v>0</v>
      </c>
      <c r="R21" s="299">
        <v>0</v>
      </c>
      <c r="S21" s="300"/>
      <c r="T21" s="298">
        <f t="shared" si="8"/>
        <v>0</v>
      </c>
      <c r="U21" s="298"/>
      <c r="V21" s="107">
        <f t="shared" si="2"/>
        <v>0</v>
      </c>
      <c r="W21" s="299">
        <v>0</v>
      </c>
      <c r="X21" s="300"/>
      <c r="Y21" s="298">
        <f t="shared" si="9"/>
        <v>0</v>
      </c>
      <c r="Z21" s="298"/>
      <c r="AA21" s="107">
        <f t="shared" si="3"/>
        <v>0</v>
      </c>
      <c r="AB21" s="84">
        <f t="shared" si="10"/>
        <v>0</v>
      </c>
    </row>
    <row r="22" spans="1:39">
      <c r="A22" s="108" t="s">
        <v>21</v>
      </c>
      <c r="B22" s="106">
        <v>0</v>
      </c>
      <c r="C22" s="299">
        <v>0</v>
      </c>
      <c r="D22" s="300"/>
      <c r="E22" s="298">
        <f t="shared" si="4"/>
        <v>0</v>
      </c>
      <c r="F22" s="298"/>
      <c r="G22" s="107">
        <f t="shared" si="5"/>
        <v>0</v>
      </c>
      <c r="H22" s="299">
        <v>0</v>
      </c>
      <c r="I22" s="300"/>
      <c r="J22" s="298">
        <f t="shared" si="6"/>
        <v>0</v>
      </c>
      <c r="K22" s="298"/>
      <c r="L22" s="107">
        <f t="shared" si="0"/>
        <v>0</v>
      </c>
      <c r="M22" s="299">
        <v>0</v>
      </c>
      <c r="N22" s="300"/>
      <c r="O22" s="298">
        <f t="shared" si="7"/>
        <v>0</v>
      </c>
      <c r="P22" s="298"/>
      <c r="Q22" s="107">
        <f t="shared" si="1"/>
        <v>0</v>
      </c>
      <c r="R22" s="299">
        <v>0</v>
      </c>
      <c r="S22" s="300"/>
      <c r="T22" s="298">
        <f t="shared" si="8"/>
        <v>0</v>
      </c>
      <c r="U22" s="298"/>
      <c r="V22" s="107">
        <f t="shared" si="2"/>
        <v>0</v>
      </c>
      <c r="W22" s="299">
        <v>0</v>
      </c>
      <c r="X22" s="300"/>
      <c r="Y22" s="298">
        <f t="shared" si="9"/>
        <v>0</v>
      </c>
      <c r="Z22" s="298"/>
      <c r="AA22" s="107">
        <f t="shared" si="3"/>
        <v>0</v>
      </c>
      <c r="AB22" s="84">
        <f t="shared" si="10"/>
        <v>0</v>
      </c>
    </row>
    <row r="23" spans="1:39">
      <c r="A23" s="108" t="s">
        <v>21</v>
      </c>
      <c r="B23" s="106">
        <v>0</v>
      </c>
      <c r="C23" s="299">
        <v>0</v>
      </c>
      <c r="D23" s="300"/>
      <c r="E23" s="298">
        <f t="shared" si="4"/>
        <v>0</v>
      </c>
      <c r="F23" s="298"/>
      <c r="G23" s="107">
        <f t="shared" si="5"/>
        <v>0</v>
      </c>
      <c r="H23" s="299">
        <v>0</v>
      </c>
      <c r="I23" s="300"/>
      <c r="J23" s="298">
        <f t="shared" si="6"/>
        <v>0</v>
      </c>
      <c r="K23" s="298"/>
      <c r="L23" s="107">
        <f t="shared" si="0"/>
        <v>0</v>
      </c>
      <c r="M23" s="299">
        <v>0</v>
      </c>
      <c r="N23" s="300"/>
      <c r="O23" s="298">
        <f t="shared" si="7"/>
        <v>0</v>
      </c>
      <c r="P23" s="298"/>
      <c r="Q23" s="107">
        <f t="shared" si="1"/>
        <v>0</v>
      </c>
      <c r="R23" s="299">
        <v>0</v>
      </c>
      <c r="S23" s="300"/>
      <c r="T23" s="298">
        <f t="shared" si="8"/>
        <v>0</v>
      </c>
      <c r="U23" s="298"/>
      <c r="V23" s="107">
        <f t="shared" si="2"/>
        <v>0</v>
      </c>
      <c r="W23" s="299">
        <v>0</v>
      </c>
      <c r="X23" s="300"/>
      <c r="Y23" s="298">
        <f t="shared" si="9"/>
        <v>0</v>
      </c>
      <c r="Z23" s="298"/>
      <c r="AA23" s="107">
        <f t="shared" si="3"/>
        <v>0</v>
      </c>
      <c r="AB23" s="84">
        <f t="shared" si="10"/>
        <v>0</v>
      </c>
    </row>
    <row r="24" spans="1:39" ht="15" thickBot="1">
      <c r="A24" s="109" t="s">
        <v>21</v>
      </c>
      <c r="B24" s="110">
        <v>0</v>
      </c>
      <c r="C24" s="304">
        <v>0</v>
      </c>
      <c r="D24" s="305"/>
      <c r="E24" s="298">
        <f t="shared" si="4"/>
        <v>0</v>
      </c>
      <c r="F24" s="298"/>
      <c r="G24" s="107">
        <f t="shared" si="5"/>
        <v>0</v>
      </c>
      <c r="H24" s="304">
        <v>0</v>
      </c>
      <c r="I24" s="305"/>
      <c r="J24" s="298">
        <f t="shared" si="6"/>
        <v>0</v>
      </c>
      <c r="K24" s="298"/>
      <c r="L24" s="107">
        <f t="shared" si="0"/>
        <v>0</v>
      </c>
      <c r="M24" s="304">
        <v>0</v>
      </c>
      <c r="N24" s="305"/>
      <c r="O24" s="308">
        <f t="shared" si="7"/>
        <v>0</v>
      </c>
      <c r="P24" s="308"/>
      <c r="Q24" s="107">
        <f t="shared" si="1"/>
        <v>0</v>
      </c>
      <c r="R24" s="304">
        <v>0</v>
      </c>
      <c r="S24" s="305"/>
      <c r="T24" s="308">
        <f t="shared" si="8"/>
        <v>0</v>
      </c>
      <c r="U24" s="308"/>
      <c r="V24" s="107">
        <f t="shared" si="2"/>
        <v>0</v>
      </c>
      <c r="W24" s="304">
        <v>0</v>
      </c>
      <c r="X24" s="305"/>
      <c r="Y24" s="298">
        <f t="shared" si="9"/>
        <v>0</v>
      </c>
      <c r="Z24" s="298"/>
      <c r="AA24" s="107">
        <f t="shared" si="3"/>
        <v>0</v>
      </c>
      <c r="AB24" s="84">
        <f t="shared" si="10"/>
        <v>0</v>
      </c>
    </row>
    <row r="25" spans="1:39" ht="15" thickBot="1">
      <c r="A25" s="306"/>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7"/>
      <c r="AB25" s="84"/>
    </row>
    <row r="26" spans="1:39" ht="16.8">
      <c r="A26" s="102" t="s">
        <v>22</v>
      </c>
      <c r="B26" s="111"/>
      <c r="C26" s="293" t="s">
        <v>16</v>
      </c>
      <c r="D26" s="294"/>
      <c r="E26" s="294"/>
      <c r="F26" s="294"/>
      <c r="G26" s="295"/>
      <c r="H26" s="293" t="s">
        <v>16</v>
      </c>
      <c r="I26" s="294"/>
      <c r="J26" s="294"/>
      <c r="K26" s="294"/>
      <c r="L26" s="295"/>
      <c r="M26" s="293" t="s">
        <v>16</v>
      </c>
      <c r="N26" s="294"/>
      <c r="O26" s="294"/>
      <c r="P26" s="294"/>
      <c r="Q26" s="295"/>
      <c r="R26" s="293" t="s">
        <v>16</v>
      </c>
      <c r="S26" s="294"/>
      <c r="T26" s="294"/>
      <c r="U26" s="294"/>
      <c r="V26" s="295"/>
      <c r="W26" s="293" t="s">
        <v>16</v>
      </c>
      <c r="X26" s="294"/>
      <c r="Y26" s="294"/>
      <c r="Z26" s="294"/>
      <c r="AA26" s="295"/>
      <c r="AB26" s="84"/>
    </row>
    <row r="27" spans="1:39" ht="22.2" thickBot="1">
      <c r="A27" s="88"/>
      <c r="B27" s="112" t="s">
        <v>17</v>
      </c>
      <c r="C27" s="113" t="s">
        <v>23</v>
      </c>
      <c r="D27" s="112" t="s">
        <v>24</v>
      </c>
      <c r="E27" s="112" t="s">
        <v>25</v>
      </c>
      <c r="F27" s="112" t="s">
        <v>26</v>
      </c>
      <c r="G27" s="114" t="s">
        <v>20</v>
      </c>
      <c r="H27" s="113" t="s">
        <v>23</v>
      </c>
      <c r="I27" s="112" t="s">
        <v>24</v>
      </c>
      <c r="J27" s="112" t="s">
        <v>25</v>
      </c>
      <c r="K27" s="112" t="s">
        <v>26</v>
      </c>
      <c r="L27" s="114" t="s">
        <v>20</v>
      </c>
      <c r="M27" s="113" t="s">
        <v>23</v>
      </c>
      <c r="N27" s="112" t="s">
        <v>24</v>
      </c>
      <c r="O27" s="112" t="s">
        <v>25</v>
      </c>
      <c r="P27" s="112" t="s">
        <v>26</v>
      </c>
      <c r="Q27" s="114" t="s">
        <v>20</v>
      </c>
      <c r="R27" s="113" t="s">
        <v>23</v>
      </c>
      <c r="S27" s="112" t="s">
        <v>24</v>
      </c>
      <c r="T27" s="112" t="s">
        <v>25</v>
      </c>
      <c r="U27" s="112" t="s">
        <v>26</v>
      </c>
      <c r="V27" s="114" t="s">
        <v>20</v>
      </c>
      <c r="W27" s="113" t="s">
        <v>23</v>
      </c>
      <c r="X27" s="112" t="s">
        <v>24</v>
      </c>
      <c r="Y27" s="112" t="s">
        <v>25</v>
      </c>
      <c r="Z27" s="112" t="s">
        <v>26</v>
      </c>
      <c r="AA27" s="5" t="s">
        <v>20</v>
      </c>
      <c r="AB27" s="84"/>
    </row>
    <row r="28" spans="1:39">
      <c r="A28" s="105" t="s">
        <v>21</v>
      </c>
      <c r="B28" s="115">
        <v>0</v>
      </c>
      <c r="C28" s="116">
        <v>0</v>
      </c>
      <c r="D28" s="117">
        <v>0</v>
      </c>
      <c r="E28" s="118">
        <f>ROUND(AB28*C28,0)</f>
        <v>0</v>
      </c>
      <c r="F28" s="118">
        <f>ROUND((AB28/9)*3*D28,0)</f>
        <v>0</v>
      </c>
      <c r="G28" s="119">
        <f>ROUND(E28*0.3817+858*C28*IF($B28&gt;0,1,0)+(F28*0.0269),0)</f>
        <v>0</v>
      </c>
      <c r="H28" s="116">
        <v>0</v>
      </c>
      <c r="I28" s="117">
        <v>0</v>
      </c>
      <c r="J28" s="120">
        <f>ROUND(AB28*$R$6*H28,0)</f>
        <v>0</v>
      </c>
      <c r="K28" s="120">
        <f>ROUND(((AB28*$R$6)/9)*3*I28,0)</f>
        <v>0</v>
      </c>
      <c r="L28" s="119">
        <f t="shared" ref="L28:L40" si="11">ROUND(J28*0.3817+858*H28*IF($B28&gt;0,1,0)+(K28*0.0269),0)</f>
        <v>0</v>
      </c>
      <c r="M28" s="116">
        <v>0</v>
      </c>
      <c r="N28" s="117">
        <v>0</v>
      </c>
      <c r="O28" s="118">
        <f>ROUND(AB28*M28*($R$6)^2,0)</f>
        <v>0</v>
      </c>
      <c r="P28" s="118">
        <f>ROUND(((AB28*($R$6)^2)/9)*3*N28,0)</f>
        <v>0</v>
      </c>
      <c r="Q28" s="119">
        <f t="shared" ref="Q28:Q40" si="12">ROUND(O28*0.3817+858*M28*IF($B28&gt;0,1,0)+(P28*0.0269),0)</f>
        <v>0</v>
      </c>
      <c r="R28" s="121">
        <v>0</v>
      </c>
      <c r="S28" s="122">
        <v>0</v>
      </c>
      <c r="T28" s="120">
        <f>ROUND(AB28*R28*($R$6)^3,0)</f>
        <v>0</v>
      </c>
      <c r="U28" s="120">
        <f>ROUND(((AB28*($R$6)^3)/9)*3*S28,0)</f>
        <v>0</v>
      </c>
      <c r="V28" s="119">
        <f t="shared" ref="V28:V40" si="13">ROUND(T28*0.3817+858*R28*IF($B28&gt;0,1,0)+(U28*0.0269),0)</f>
        <v>0</v>
      </c>
      <c r="W28" s="121">
        <v>0</v>
      </c>
      <c r="X28" s="122">
        <v>0</v>
      </c>
      <c r="Y28" s="120">
        <f>ROUND(AB28*W28*($R$6)^4,0)</f>
        <v>0</v>
      </c>
      <c r="Z28" s="120">
        <f>ROUND(((AB28*($R$6)^4)/9)*3*X28,0)</f>
        <v>0</v>
      </c>
      <c r="AA28" s="119">
        <f t="shared" ref="AA28:AA40" si="14">ROUND(Y28*0.3817+858*W28*IF($B28&gt;0,1,0)+(Z28*0.0269),0)</f>
        <v>0</v>
      </c>
      <c r="AB28" s="84">
        <f t="shared" ref="AB28:AB40" si="15">IF($F$6=2, (B28*1.03),B28)</f>
        <v>0</v>
      </c>
    </row>
    <row r="29" spans="1:39">
      <c r="A29" s="108" t="s">
        <v>21</v>
      </c>
      <c r="B29" s="106">
        <v>0</v>
      </c>
      <c r="C29" s="116">
        <v>0</v>
      </c>
      <c r="D29" s="117">
        <v>0</v>
      </c>
      <c r="E29" s="118">
        <f t="shared" ref="E29:E40" si="16">ROUND(AB29*C29,0)</f>
        <v>0</v>
      </c>
      <c r="F29" s="118">
        <f t="shared" ref="F29:F40" si="17">ROUND((AB29/9)*3*D29,0)</f>
        <v>0</v>
      </c>
      <c r="G29" s="119">
        <f t="shared" ref="G29:G40" si="18">ROUND(E29*0.3817+858*C29*IF($B29&gt;0,1,0)+(F29*0.0269),0)</f>
        <v>0</v>
      </c>
      <c r="H29" s="116">
        <v>0</v>
      </c>
      <c r="I29" s="117">
        <v>0</v>
      </c>
      <c r="J29" s="118">
        <f t="shared" ref="J29:J40" si="19">ROUND(AB29*$R$6*H29,0)</f>
        <v>0</v>
      </c>
      <c r="K29" s="118">
        <f t="shared" ref="K29:K40" si="20">ROUND(((AB29*$R$6)/9)*3*I29,0)</f>
        <v>0</v>
      </c>
      <c r="L29" s="119">
        <f t="shared" si="11"/>
        <v>0</v>
      </c>
      <c r="M29" s="116">
        <v>0</v>
      </c>
      <c r="N29" s="117">
        <v>0</v>
      </c>
      <c r="O29" s="118">
        <f t="shared" ref="O29:O40" si="21">ROUND(AB29*M29*($R$6)^2,0)</f>
        <v>0</v>
      </c>
      <c r="P29" s="118">
        <f t="shared" ref="P29:P40" si="22">ROUND(((AB29*($R$6)^2)/9)*3*N29,0)</f>
        <v>0</v>
      </c>
      <c r="Q29" s="119">
        <f t="shared" si="12"/>
        <v>0</v>
      </c>
      <c r="R29" s="116">
        <v>0</v>
      </c>
      <c r="S29" s="117">
        <v>0</v>
      </c>
      <c r="T29" s="118">
        <f t="shared" ref="T29:T40" si="23">ROUND(AB29*R29*($R$6)^3,0)</f>
        <v>0</v>
      </c>
      <c r="U29" s="118">
        <f t="shared" ref="U29:U40" si="24">ROUND(((AB29*($R$6)^3)/9)*3*S29,0)</f>
        <v>0</v>
      </c>
      <c r="V29" s="119">
        <f t="shared" si="13"/>
        <v>0</v>
      </c>
      <c r="W29" s="116">
        <v>0</v>
      </c>
      <c r="X29" s="117">
        <v>0</v>
      </c>
      <c r="Y29" s="118">
        <f t="shared" ref="Y29:Y40" si="25">ROUND(AB29*W29*($R$6)^4,0)</f>
        <v>0</v>
      </c>
      <c r="Z29" s="118">
        <f t="shared" ref="Z29:Z40" si="26">ROUND(((AB29*($R$6)^4)/9)*3*X29,0)</f>
        <v>0</v>
      </c>
      <c r="AA29" s="119">
        <f t="shared" si="14"/>
        <v>0</v>
      </c>
      <c r="AB29" s="84">
        <f t="shared" si="15"/>
        <v>0</v>
      </c>
    </row>
    <row r="30" spans="1:39">
      <c r="A30" s="108" t="s">
        <v>21</v>
      </c>
      <c r="B30" s="106">
        <v>0</v>
      </c>
      <c r="C30" s="116">
        <v>0</v>
      </c>
      <c r="D30" s="117">
        <v>0</v>
      </c>
      <c r="E30" s="118">
        <f t="shared" si="16"/>
        <v>0</v>
      </c>
      <c r="F30" s="118">
        <f t="shared" si="17"/>
        <v>0</v>
      </c>
      <c r="G30" s="119">
        <f t="shared" si="18"/>
        <v>0</v>
      </c>
      <c r="H30" s="116">
        <v>0</v>
      </c>
      <c r="I30" s="117">
        <v>0</v>
      </c>
      <c r="J30" s="118">
        <f t="shared" si="19"/>
        <v>0</v>
      </c>
      <c r="K30" s="118">
        <f t="shared" si="20"/>
        <v>0</v>
      </c>
      <c r="L30" s="119">
        <f t="shared" si="11"/>
        <v>0</v>
      </c>
      <c r="M30" s="116">
        <v>0</v>
      </c>
      <c r="N30" s="117">
        <v>0</v>
      </c>
      <c r="O30" s="118">
        <f t="shared" si="21"/>
        <v>0</v>
      </c>
      <c r="P30" s="118">
        <f t="shared" si="22"/>
        <v>0</v>
      </c>
      <c r="Q30" s="119">
        <f t="shared" si="12"/>
        <v>0</v>
      </c>
      <c r="R30" s="116">
        <v>0</v>
      </c>
      <c r="S30" s="117">
        <v>0</v>
      </c>
      <c r="T30" s="118">
        <f t="shared" si="23"/>
        <v>0</v>
      </c>
      <c r="U30" s="118">
        <f t="shared" si="24"/>
        <v>0</v>
      </c>
      <c r="V30" s="119">
        <f t="shared" si="13"/>
        <v>0</v>
      </c>
      <c r="W30" s="116">
        <v>0</v>
      </c>
      <c r="X30" s="117">
        <v>0</v>
      </c>
      <c r="Y30" s="118">
        <f t="shared" si="25"/>
        <v>0</v>
      </c>
      <c r="Z30" s="118">
        <f t="shared" si="26"/>
        <v>0</v>
      </c>
      <c r="AA30" s="119">
        <f t="shared" si="14"/>
        <v>0</v>
      </c>
      <c r="AB30" s="84">
        <f t="shared" si="15"/>
        <v>0</v>
      </c>
    </row>
    <row r="31" spans="1:39">
      <c r="A31" s="108" t="s">
        <v>21</v>
      </c>
      <c r="B31" s="106">
        <v>0</v>
      </c>
      <c r="C31" s="116">
        <v>0</v>
      </c>
      <c r="D31" s="117">
        <v>0</v>
      </c>
      <c r="E31" s="118">
        <f t="shared" si="16"/>
        <v>0</v>
      </c>
      <c r="F31" s="118">
        <f t="shared" si="17"/>
        <v>0</v>
      </c>
      <c r="G31" s="119">
        <f t="shared" si="18"/>
        <v>0</v>
      </c>
      <c r="H31" s="116">
        <v>0</v>
      </c>
      <c r="I31" s="117">
        <v>0</v>
      </c>
      <c r="J31" s="118">
        <f t="shared" si="19"/>
        <v>0</v>
      </c>
      <c r="K31" s="118">
        <f t="shared" si="20"/>
        <v>0</v>
      </c>
      <c r="L31" s="119">
        <f t="shared" si="11"/>
        <v>0</v>
      </c>
      <c r="M31" s="116">
        <v>0</v>
      </c>
      <c r="N31" s="117">
        <v>0</v>
      </c>
      <c r="O31" s="118">
        <f t="shared" si="21"/>
        <v>0</v>
      </c>
      <c r="P31" s="118">
        <f t="shared" si="22"/>
        <v>0</v>
      </c>
      <c r="Q31" s="119">
        <f t="shared" si="12"/>
        <v>0</v>
      </c>
      <c r="R31" s="116">
        <v>0</v>
      </c>
      <c r="S31" s="117">
        <v>0</v>
      </c>
      <c r="T31" s="118">
        <f t="shared" si="23"/>
        <v>0</v>
      </c>
      <c r="U31" s="118">
        <f t="shared" si="24"/>
        <v>0</v>
      </c>
      <c r="V31" s="119">
        <f t="shared" si="13"/>
        <v>0</v>
      </c>
      <c r="W31" s="116">
        <v>0</v>
      </c>
      <c r="X31" s="117">
        <v>0</v>
      </c>
      <c r="Y31" s="118">
        <f t="shared" si="25"/>
        <v>0</v>
      </c>
      <c r="Z31" s="118">
        <f t="shared" si="26"/>
        <v>0</v>
      </c>
      <c r="AA31" s="119">
        <f t="shared" si="14"/>
        <v>0</v>
      </c>
      <c r="AB31" s="84">
        <f t="shared" si="15"/>
        <v>0</v>
      </c>
    </row>
    <row r="32" spans="1:39">
      <c r="A32" s="108" t="s">
        <v>21</v>
      </c>
      <c r="B32" s="106">
        <v>0</v>
      </c>
      <c r="C32" s="116">
        <v>0</v>
      </c>
      <c r="D32" s="117">
        <v>0</v>
      </c>
      <c r="E32" s="118">
        <f t="shared" si="16"/>
        <v>0</v>
      </c>
      <c r="F32" s="118">
        <f t="shared" si="17"/>
        <v>0</v>
      </c>
      <c r="G32" s="119">
        <f t="shared" si="18"/>
        <v>0</v>
      </c>
      <c r="H32" s="116">
        <v>0</v>
      </c>
      <c r="I32" s="117">
        <v>0</v>
      </c>
      <c r="J32" s="118">
        <f t="shared" si="19"/>
        <v>0</v>
      </c>
      <c r="K32" s="118">
        <f t="shared" si="20"/>
        <v>0</v>
      </c>
      <c r="L32" s="119">
        <f t="shared" si="11"/>
        <v>0</v>
      </c>
      <c r="M32" s="116">
        <v>0</v>
      </c>
      <c r="N32" s="117">
        <v>0</v>
      </c>
      <c r="O32" s="118">
        <f t="shared" si="21"/>
        <v>0</v>
      </c>
      <c r="P32" s="118">
        <f t="shared" si="22"/>
        <v>0</v>
      </c>
      <c r="Q32" s="119">
        <f t="shared" si="12"/>
        <v>0</v>
      </c>
      <c r="R32" s="116">
        <v>0</v>
      </c>
      <c r="S32" s="117">
        <v>0</v>
      </c>
      <c r="T32" s="118">
        <f t="shared" si="23"/>
        <v>0</v>
      </c>
      <c r="U32" s="118">
        <f t="shared" si="24"/>
        <v>0</v>
      </c>
      <c r="V32" s="119">
        <f t="shared" si="13"/>
        <v>0</v>
      </c>
      <c r="W32" s="116">
        <v>0</v>
      </c>
      <c r="X32" s="117">
        <v>0</v>
      </c>
      <c r="Y32" s="118">
        <f t="shared" si="25"/>
        <v>0</v>
      </c>
      <c r="Z32" s="118">
        <f t="shared" si="26"/>
        <v>0</v>
      </c>
      <c r="AA32" s="119">
        <f t="shared" si="14"/>
        <v>0</v>
      </c>
      <c r="AB32" s="84">
        <f t="shared" si="15"/>
        <v>0</v>
      </c>
    </row>
    <row r="33" spans="1:28">
      <c r="A33" s="108" t="s">
        <v>21</v>
      </c>
      <c r="B33" s="106">
        <v>0</v>
      </c>
      <c r="C33" s="116">
        <v>0</v>
      </c>
      <c r="D33" s="117">
        <v>0</v>
      </c>
      <c r="E33" s="118">
        <f t="shared" si="16"/>
        <v>0</v>
      </c>
      <c r="F33" s="118">
        <f t="shared" si="17"/>
        <v>0</v>
      </c>
      <c r="G33" s="119">
        <f t="shared" si="18"/>
        <v>0</v>
      </c>
      <c r="H33" s="116">
        <v>0</v>
      </c>
      <c r="I33" s="117">
        <v>0</v>
      </c>
      <c r="J33" s="118">
        <f t="shared" si="19"/>
        <v>0</v>
      </c>
      <c r="K33" s="118">
        <f t="shared" si="20"/>
        <v>0</v>
      </c>
      <c r="L33" s="119">
        <f t="shared" si="11"/>
        <v>0</v>
      </c>
      <c r="M33" s="116">
        <v>0</v>
      </c>
      <c r="N33" s="117">
        <v>0</v>
      </c>
      <c r="O33" s="118">
        <f t="shared" si="21"/>
        <v>0</v>
      </c>
      <c r="P33" s="118">
        <f t="shared" si="22"/>
        <v>0</v>
      </c>
      <c r="Q33" s="119">
        <f t="shared" si="12"/>
        <v>0</v>
      </c>
      <c r="R33" s="116">
        <v>0</v>
      </c>
      <c r="S33" s="117">
        <v>0</v>
      </c>
      <c r="T33" s="118">
        <f t="shared" si="23"/>
        <v>0</v>
      </c>
      <c r="U33" s="118">
        <f t="shared" si="24"/>
        <v>0</v>
      </c>
      <c r="V33" s="119">
        <f t="shared" si="13"/>
        <v>0</v>
      </c>
      <c r="W33" s="116">
        <v>0</v>
      </c>
      <c r="X33" s="117">
        <v>0</v>
      </c>
      <c r="Y33" s="118">
        <f t="shared" si="25"/>
        <v>0</v>
      </c>
      <c r="Z33" s="118">
        <f t="shared" si="26"/>
        <v>0</v>
      </c>
      <c r="AA33" s="119">
        <f t="shared" si="14"/>
        <v>0</v>
      </c>
      <c r="AB33" s="84">
        <f t="shared" si="15"/>
        <v>0</v>
      </c>
    </row>
    <row r="34" spans="1:28">
      <c r="A34" s="108" t="s">
        <v>21</v>
      </c>
      <c r="B34" s="106">
        <v>0</v>
      </c>
      <c r="C34" s="116">
        <v>0</v>
      </c>
      <c r="D34" s="117">
        <v>0</v>
      </c>
      <c r="E34" s="118">
        <f t="shared" si="16"/>
        <v>0</v>
      </c>
      <c r="F34" s="118">
        <f t="shared" si="17"/>
        <v>0</v>
      </c>
      <c r="G34" s="119">
        <f t="shared" si="18"/>
        <v>0</v>
      </c>
      <c r="H34" s="116">
        <v>0</v>
      </c>
      <c r="I34" s="117">
        <v>0</v>
      </c>
      <c r="J34" s="118">
        <f t="shared" si="19"/>
        <v>0</v>
      </c>
      <c r="K34" s="118">
        <f t="shared" si="20"/>
        <v>0</v>
      </c>
      <c r="L34" s="119">
        <f t="shared" si="11"/>
        <v>0</v>
      </c>
      <c r="M34" s="116">
        <v>0</v>
      </c>
      <c r="N34" s="117">
        <v>0</v>
      </c>
      <c r="O34" s="118">
        <f t="shared" si="21"/>
        <v>0</v>
      </c>
      <c r="P34" s="118">
        <f t="shared" si="22"/>
        <v>0</v>
      </c>
      <c r="Q34" s="119">
        <f t="shared" si="12"/>
        <v>0</v>
      </c>
      <c r="R34" s="116">
        <v>0</v>
      </c>
      <c r="S34" s="117">
        <v>0</v>
      </c>
      <c r="T34" s="118">
        <f t="shared" si="23"/>
        <v>0</v>
      </c>
      <c r="U34" s="118">
        <f t="shared" si="24"/>
        <v>0</v>
      </c>
      <c r="V34" s="119">
        <f t="shared" si="13"/>
        <v>0</v>
      </c>
      <c r="W34" s="116">
        <v>0</v>
      </c>
      <c r="X34" s="117">
        <v>0</v>
      </c>
      <c r="Y34" s="118">
        <f t="shared" si="25"/>
        <v>0</v>
      </c>
      <c r="Z34" s="118">
        <f t="shared" si="26"/>
        <v>0</v>
      </c>
      <c r="AA34" s="119">
        <f t="shared" si="14"/>
        <v>0</v>
      </c>
      <c r="AB34" s="84">
        <f t="shared" si="15"/>
        <v>0</v>
      </c>
    </row>
    <row r="35" spans="1:28">
      <c r="A35" s="108" t="s">
        <v>21</v>
      </c>
      <c r="B35" s="106">
        <v>0</v>
      </c>
      <c r="C35" s="116">
        <v>0</v>
      </c>
      <c r="D35" s="117">
        <v>0</v>
      </c>
      <c r="E35" s="118">
        <f t="shared" si="16"/>
        <v>0</v>
      </c>
      <c r="F35" s="118">
        <f t="shared" si="17"/>
        <v>0</v>
      </c>
      <c r="G35" s="119">
        <f t="shared" si="18"/>
        <v>0</v>
      </c>
      <c r="H35" s="116">
        <v>0</v>
      </c>
      <c r="I35" s="117">
        <v>0</v>
      </c>
      <c r="J35" s="118">
        <f t="shared" si="19"/>
        <v>0</v>
      </c>
      <c r="K35" s="118">
        <f t="shared" si="20"/>
        <v>0</v>
      </c>
      <c r="L35" s="119">
        <f t="shared" si="11"/>
        <v>0</v>
      </c>
      <c r="M35" s="116">
        <v>0</v>
      </c>
      <c r="N35" s="117">
        <v>0</v>
      </c>
      <c r="O35" s="118">
        <f t="shared" si="21"/>
        <v>0</v>
      </c>
      <c r="P35" s="118">
        <f t="shared" si="22"/>
        <v>0</v>
      </c>
      <c r="Q35" s="119">
        <f t="shared" si="12"/>
        <v>0</v>
      </c>
      <c r="R35" s="116">
        <v>0</v>
      </c>
      <c r="S35" s="117">
        <v>0</v>
      </c>
      <c r="T35" s="118">
        <f t="shared" si="23"/>
        <v>0</v>
      </c>
      <c r="U35" s="118">
        <f t="shared" si="24"/>
        <v>0</v>
      </c>
      <c r="V35" s="119">
        <f t="shared" si="13"/>
        <v>0</v>
      </c>
      <c r="W35" s="116">
        <v>0</v>
      </c>
      <c r="X35" s="117">
        <v>0</v>
      </c>
      <c r="Y35" s="118">
        <f t="shared" si="25"/>
        <v>0</v>
      </c>
      <c r="Z35" s="118">
        <f t="shared" si="26"/>
        <v>0</v>
      </c>
      <c r="AA35" s="119">
        <f t="shared" si="14"/>
        <v>0</v>
      </c>
      <c r="AB35" s="84">
        <f t="shared" si="15"/>
        <v>0</v>
      </c>
    </row>
    <row r="36" spans="1:28">
      <c r="A36" s="108" t="s">
        <v>21</v>
      </c>
      <c r="B36" s="106">
        <v>0</v>
      </c>
      <c r="C36" s="116">
        <v>0</v>
      </c>
      <c r="D36" s="117">
        <v>0</v>
      </c>
      <c r="E36" s="118">
        <f t="shared" si="16"/>
        <v>0</v>
      </c>
      <c r="F36" s="118">
        <f t="shared" si="17"/>
        <v>0</v>
      </c>
      <c r="G36" s="119">
        <f t="shared" si="18"/>
        <v>0</v>
      </c>
      <c r="H36" s="116">
        <v>0</v>
      </c>
      <c r="I36" s="117">
        <v>0</v>
      </c>
      <c r="J36" s="118">
        <f t="shared" si="19"/>
        <v>0</v>
      </c>
      <c r="K36" s="118">
        <f t="shared" si="20"/>
        <v>0</v>
      </c>
      <c r="L36" s="119">
        <f t="shared" si="11"/>
        <v>0</v>
      </c>
      <c r="M36" s="116">
        <v>0</v>
      </c>
      <c r="N36" s="117">
        <v>0</v>
      </c>
      <c r="O36" s="118">
        <f t="shared" si="21"/>
        <v>0</v>
      </c>
      <c r="P36" s="118">
        <f t="shared" si="22"/>
        <v>0</v>
      </c>
      <c r="Q36" s="119">
        <f t="shared" si="12"/>
        <v>0</v>
      </c>
      <c r="R36" s="116">
        <v>0</v>
      </c>
      <c r="S36" s="117">
        <v>0</v>
      </c>
      <c r="T36" s="118">
        <f t="shared" si="23"/>
        <v>0</v>
      </c>
      <c r="U36" s="118">
        <f t="shared" si="24"/>
        <v>0</v>
      </c>
      <c r="V36" s="119">
        <f t="shared" si="13"/>
        <v>0</v>
      </c>
      <c r="W36" s="116">
        <v>0</v>
      </c>
      <c r="X36" s="117">
        <v>0</v>
      </c>
      <c r="Y36" s="118">
        <f t="shared" si="25"/>
        <v>0</v>
      </c>
      <c r="Z36" s="118">
        <f t="shared" si="26"/>
        <v>0</v>
      </c>
      <c r="AA36" s="119">
        <f t="shared" si="14"/>
        <v>0</v>
      </c>
      <c r="AB36" s="84">
        <f t="shared" si="15"/>
        <v>0</v>
      </c>
    </row>
    <row r="37" spans="1:28">
      <c r="A37" s="108" t="s">
        <v>21</v>
      </c>
      <c r="B37" s="106">
        <v>0</v>
      </c>
      <c r="C37" s="116">
        <v>0</v>
      </c>
      <c r="D37" s="117">
        <v>0</v>
      </c>
      <c r="E37" s="118">
        <f t="shared" si="16"/>
        <v>0</v>
      </c>
      <c r="F37" s="118">
        <f t="shared" si="17"/>
        <v>0</v>
      </c>
      <c r="G37" s="119">
        <f t="shared" si="18"/>
        <v>0</v>
      </c>
      <c r="H37" s="116">
        <v>0</v>
      </c>
      <c r="I37" s="117">
        <v>0</v>
      </c>
      <c r="J37" s="118">
        <f t="shared" si="19"/>
        <v>0</v>
      </c>
      <c r="K37" s="118">
        <f t="shared" si="20"/>
        <v>0</v>
      </c>
      <c r="L37" s="119">
        <f t="shared" si="11"/>
        <v>0</v>
      </c>
      <c r="M37" s="116">
        <v>0</v>
      </c>
      <c r="N37" s="117">
        <v>0</v>
      </c>
      <c r="O37" s="118">
        <f t="shared" si="21"/>
        <v>0</v>
      </c>
      <c r="P37" s="118">
        <f t="shared" si="22"/>
        <v>0</v>
      </c>
      <c r="Q37" s="119">
        <f t="shared" si="12"/>
        <v>0</v>
      </c>
      <c r="R37" s="116">
        <v>0</v>
      </c>
      <c r="S37" s="117">
        <v>0</v>
      </c>
      <c r="T37" s="118">
        <f t="shared" si="23"/>
        <v>0</v>
      </c>
      <c r="U37" s="118">
        <f t="shared" si="24"/>
        <v>0</v>
      </c>
      <c r="V37" s="119">
        <f t="shared" si="13"/>
        <v>0</v>
      </c>
      <c r="W37" s="116">
        <v>0</v>
      </c>
      <c r="X37" s="117">
        <v>0</v>
      </c>
      <c r="Y37" s="118">
        <f t="shared" si="25"/>
        <v>0</v>
      </c>
      <c r="Z37" s="118">
        <f t="shared" si="26"/>
        <v>0</v>
      </c>
      <c r="AA37" s="119">
        <f t="shared" si="14"/>
        <v>0</v>
      </c>
      <c r="AB37" s="84">
        <f t="shared" si="15"/>
        <v>0</v>
      </c>
    </row>
    <row r="38" spans="1:28">
      <c r="A38" s="108" t="s">
        <v>21</v>
      </c>
      <c r="B38" s="106">
        <v>0</v>
      </c>
      <c r="C38" s="116">
        <v>0</v>
      </c>
      <c r="D38" s="117">
        <v>0</v>
      </c>
      <c r="E38" s="118">
        <f t="shared" si="16"/>
        <v>0</v>
      </c>
      <c r="F38" s="118">
        <f t="shared" si="17"/>
        <v>0</v>
      </c>
      <c r="G38" s="119">
        <f t="shared" si="18"/>
        <v>0</v>
      </c>
      <c r="H38" s="116">
        <v>0</v>
      </c>
      <c r="I38" s="117">
        <v>0</v>
      </c>
      <c r="J38" s="118">
        <f t="shared" si="19"/>
        <v>0</v>
      </c>
      <c r="K38" s="118">
        <f t="shared" si="20"/>
        <v>0</v>
      </c>
      <c r="L38" s="119">
        <f t="shared" si="11"/>
        <v>0</v>
      </c>
      <c r="M38" s="116">
        <v>0</v>
      </c>
      <c r="N38" s="117">
        <v>0</v>
      </c>
      <c r="O38" s="118">
        <f t="shared" si="21"/>
        <v>0</v>
      </c>
      <c r="P38" s="118">
        <f t="shared" si="22"/>
        <v>0</v>
      </c>
      <c r="Q38" s="119">
        <f t="shared" si="12"/>
        <v>0</v>
      </c>
      <c r="R38" s="116">
        <v>0</v>
      </c>
      <c r="S38" s="117">
        <v>0</v>
      </c>
      <c r="T38" s="118">
        <f t="shared" si="23"/>
        <v>0</v>
      </c>
      <c r="U38" s="118">
        <f t="shared" si="24"/>
        <v>0</v>
      </c>
      <c r="V38" s="119">
        <f t="shared" si="13"/>
        <v>0</v>
      </c>
      <c r="W38" s="116">
        <v>0</v>
      </c>
      <c r="X38" s="117">
        <v>0</v>
      </c>
      <c r="Y38" s="118">
        <f t="shared" si="25"/>
        <v>0</v>
      </c>
      <c r="Z38" s="118">
        <f t="shared" si="26"/>
        <v>0</v>
      </c>
      <c r="AA38" s="119">
        <f t="shared" si="14"/>
        <v>0</v>
      </c>
      <c r="AB38" s="84">
        <f t="shared" si="15"/>
        <v>0</v>
      </c>
    </row>
    <row r="39" spans="1:28">
      <c r="A39" s="108" t="s">
        <v>21</v>
      </c>
      <c r="B39" s="106">
        <v>0</v>
      </c>
      <c r="C39" s="116">
        <v>0</v>
      </c>
      <c r="D39" s="117">
        <v>0</v>
      </c>
      <c r="E39" s="118">
        <f t="shared" si="16"/>
        <v>0</v>
      </c>
      <c r="F39" s="118">
        <f t="shared" si="17"/>
        <v>0</v>
      </c>
      <c r="G39" s="119">
        <f t="shared" si="18"/>
        <v>0</v>
      </c>
      <c r="H39" s="116">
        <v>0</v>
      </c>
      <c r="I39" s="117">
        <v>0</v>
      </c>
      <c r="J39" s="118">
        <f t="shared" si="19"/>
        <v>0</v>
      </c>
      <c r="K39" s="118">
        <f t="shared" si="20"/>
        <v>0</v>
      </c>
      <c r="L39" s="119">
        <f t="shared" si="11"/>
        <v>0</v>
      </c>
      <c r="M39" s="116">
        <v>0</v>
      </c>
      <c r="N39" s="117">
        <v>0</v>
      </c>
      <c r="O39" s="118">
        <f t="shared" si="21"/>
        <v>0</v>
      </c>
      <c r="P39" s="118">
        <f t="shared" si="22"/>
        <v>0</v>
      </c>
      <c r="Q39" s="119">
        <f t="shared" si="12"/>
        <v>0</v>
      </c>
      <c r="R39" s="116">
        <v>0</v>
      </c>
      <c r="S39" s="117">
        <v>0</v>
      </c>
      <c r="T39" s="118">
        <f t="shared" si="23"/>
        <v>0</v>
      </c>
      <c r="U39" s="118">
        <f t="shared" si="24"/>
        <v>0</v>
      </c>
      <c r="V39" s="119">
        <f t="shared" si="13"/>
        <v>0</v>
      </c>
      <c r="W39" s="116">
        <v>0</v>
      </c>
      <c r="X39" s="117">
        <v>0</v>
      </c>
      <c r="Y39" s="118">
        <f t="shared" si="25"/>
        <v>0</v>
      </c>
      <c r="Z39" s="118">
        <f t="shared" si="26"/>
        <v>0</v>
      </c>
      <c r="AA39" s="119">
        <f t="shared" si="14"/>
        <v>0</v>
      </c>
      <c r="AB39" s="84">
        <f t="shared" si="15"/>
        <v>0</v>
      </c>
    </row>
    <row r="40" spans="1:28" ht="15" thickBot="1">
      <c r="A40" s="109" t="s">
        <v>21</v>
      </c>
      <c r="B40" s="110">
        <v>0</v>
      </c>
      <c r="C40" s="123">
        <v>0</v>
      </c>
      <c r="D40" s="124">
        <v>0</v>
      </c>
      <c r="E40" s="118">
        <f t="shared" si="16"/>
        <v>0</v>
      </c>
      <c r="F40" s="118">
        <f t="shared" si="17"/>
        <v>0</v>
      </c>
      <c r="G40" s="119">
        <f t="shared" si="18"/>
        <v>0</v>
      </c>
      <c r="H40" s="123">
        <v>0</v>
      </c>
      <c r="I40" s="124">
        <v>0</v>
      </c>
      <c r="J40" s="125">
        <f t="shared" si="19"/>
        <v>0</v>
      </c>
      <c r="K40" s="125">
        <f t="shared" si="20"/>
        <v>0</v>
      </c>
      <c r="L40" s="119">
        <f t="shared" si="11"/>
        <v>0</v>
      </c>
      <c r="M40" s="123">
        <v>0</v>
      </c>
      <c r="N40" s="124">
        <v>0</v>
      </c>
      <c r="O40" s="118">
        <f t="shared" si="21"/>
        <v>0</v>
      </c>
      <c r="P40" s="118">
        <f t="shared" si="22"/>
        <v>0</v>
      </c>
      <c r="Q40" s="119">
        <f t="shared" si="12"/>
        <v>0</v>
      </c>
      <c r="R40" s="123">
        <v>0</v>
      </c>
      <c r="S40" s="124">
        <v>0</v>
      </c>
      <c r="T40" s="125">
        <f t="shared" si="23"/>
        <v>0</v>
      </c>
      <c r="U40" s="125">
        <f t="shared" si="24"/>
        <v>0</v>
      </c>
      <c r="V40" s="119">
        <f t="shared" si="13"/>
        <v>0</v>
      </c>
      <c r="W40" s="123">
        <v>0</v>
      </c>
      <c r="X40" s="124">
        <v>0</v>
      </c>
      <c r="Y40" s="125">
        <f t="shared" si="25"/>
        <v>0</v>
      </c>
      <c r="Z40" s="125">
        <f t="shared" si="26"/>
        <v>0</v>
      </c>
      <c r="AA40" s="119">
        <f t="shared" si="14"/>
        <v>0</v>
      </c>
      <c r="AB40" s="84">
        <f t="shared" si="15"/>
        <v>0</v>
      </c>
    </row>
    <row r="41" spans="1:28" ht="15" thickBot="1">
      <c r="A41" s="306"/>
      <c r="B41" s="306"/>
      <c r="C41" s="306"/>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7"/>
      <c r="AB41" s="84"/>
    </row>
    <row r="42" spans="1:28" ht="16.8">
      <c r="A42" s="126" t="s">
        <v>27</v>
      </c>
      <c r="B42" s="127"/>
      <c r="C42" s="293" t="s">
        <v>16</v>
      </c>
      <c r="D42" s="294"/>
      <c r="E42" s="294"/>
      <c r="F42" s="294"/>
      <c r="G42" s="295"/>
      <c r="H42" s="293" t="s">
        <v>16</v>
      </c>
      <c r="I42" s="294"/>
      <c r="J42" s="294"/>
      <c r="K42" s="294"/>
      <c r="L42" s="295"/>
      <c r="M42" s="293" t="s">
        <v>16</v>
      </c>
      <c r="N42" s="294"/>
      <c r="O42" s="294"/>
      <c r="P42" s="294"/>
      <c r="Q42" s="295"/>
      <c r="R42" s="293" t="s">
        <v>16</v>
      </c>
      <c r="S42" s="294"/>
      <c r="T42" s="294"/>
      <c r="U42" s="294"/>
      <c r="V42" s="295"/>
      <c r="W42" s="293" t="s">
        <v>16</v>
      </c>
      <c r="X42" s="294"/>
      <c r="Y42" s="294"/>
      <c r="Z42" s="294"/>
      <c r="AA42" s="295"/>
      <c r="AB42" s="84"/>
    </row>
    <row r="43" spans="1:28" ht="22.2" thickBot="1">
      <c r="A43" s="128"/>
      <c r="B43" s="129" t="s">
        <v>28</v>
      </c>
      <c r="C43" s="130" t="s">
        <v>29</v>
      </c>
      <c r="D43" s="131" t="s">
        <v>30</v>
      </c>
      <c r="E43" s="112" t="s">
        <v>25</v>
      </c>
      <c r="F43" s="112" t="s">
        <v>26</v>
      </c>
      <c r="G43" s="132" t="s">
        <v>20</v>
      </c>
      <c r="H43" s="130" t="s">
        <v>29</v>
      </c>
      <c r="I43" s="131" t="s">
        <v>30</v>
      </c>
      <c r="J43" s="112" t="s">
        <v>25</v>
      </c>
      <c r="K43" s="112" t="s">
        <v>26</v>
      </c>
      <c r="L43" s="132" t="s">
        <v>20</v>
      </c>
      <c r="M43" s="130" t="s">
        <v>29</v>
      </c>
      <c r="N43" s="131" t="s">
        <v>30</v>
      </c>
      <c r="O43" s="112" t="s">
        <v>25</v>
      </c>
      <c r="P43" s="112" t="s">
        <v>26</v>
      </c>
      <c r="Q43" s="132" t="s">
        <v>20</v>
      </c>
      <c r="R43" s="130" t="s">
        <v>29</v>
      </c>
      <c r="S43" s="131" t="s">
        <v>30</v>
      </c>
      <c r="T43" s="112" t="s">
        <v>25</v>
      </c>
      <c r="U43" s="112" t="s">
        <v>26</v>
      </c>
      <c r="V43" s="132" t="s">
        <v>20</v>
      </c>
      <c r="W43" s="130" t="s">
        <v>29</v>
      </c>
      <c r="X43" s="131" t="s">
        <v>30</v>
      </c>
      <c r="Y43" s="112" t="s">
        <v>25</v>
      </c>
      <c r="Z43" s="112" t="s">
        <v>26</v>
      </c>
      <c r="AA43" s="132" t="s">
        <v>20</v>
      </c>
      <c r="AB43" s="84"/>
    </row>
    <row r="44" spans="1:28">
      <c r="A44" s="105" t="s">
        <v>21</v>
      </c>
      <c r="B44" s="115">
        <v>0</v>
      </c>
      <c r="C44" s="133">
        <v>0</v>
      </c>
      <c r="D44" s="134">
        <v>0</v>
      </c>
      <c r="E44" s="135">
        <f>ROUND(B44*C44,0)</f>
        <v>0</v>
      </c>
      <c r="F44" s="135">
        <f>ROUND(B44*D44,0)</f>
        <v>0</v>
      </c>
      <c r="G44" s="136">
        <f>ROUND(F44*0.0243,0)</f>
        <v>0</v>
      </c>
      <c r="H44" s="133">
        <v>0</v>
      </c>
      <c r="I44" s="134">
        <v>0</v>
      </c>
      <c r="J44" s="135">
        <f>ROUND(B44*H44,0)</f>
        <v>0</v>
      </c>
      <c r="K44" s="135">
        <f>ROUND(B44*I44,0)</f>
        <v>0</v>
      </c>
      <c r="L44" s="136">
        <f t="shared" ref="L44:L52" si="27">ROUND(K44*0.0243,0)</f>
        <v>0</v>
      </c>
      <c r="M44" s="133">
        <v>0</v>
      </c>
      <c r="N44" s="134">
        <v>0</v>
      </c>
      <c r="O44" s="135">
        <f>ROUND(B44*M44,0)</f>
        <v>0</v>
      </c>
      <c r="P44" s="135">
        <f>ROUND(B44*N44,0)</f>
        <v>0</v>
      </c>
      <c r="Q44" s="136">
        <f t="shared" ref="Q44:Q52" si="28">ROUND(P44*0.0243,0)</f>
        <v>0</v>
      </c>
      <c r="R44" s="133">
        <v>0</v>
      </c>
      <c r="S44" s="134">
        <v>0</v>
      </c>
      <c r="T44" s="135">
        <f>ROUND(B44*R44,0)</f>
        <v>0</v>
      </c>
      <c r="U44" s="135">
        <f>ROUND(B44*S44,0)</f>
        <v>0</v>
      </c>
      <c r="V44" s="136">
        <f t="shared" ref="V44:V52" si="29">ROUND(U44*0.0243,0)</f>
        <v>0</v>
      </c>
      <c r="W44" s="133">
        <v>0</v>
      </c>
      <c r="X44" s="134">
        <v>0</v>
      </c>
      <c r="Y44" s="135">
        <f>ROUND(B44*W44,0)</f>
        <v>0</v>
      </c>
      <c r="Z44" s="135">
        <f>ROUND(B44*X44,0)</f>
        <v>0</v>
      </c>
      <c r="AA44" s="136">
        <f t="shared" ref="AA44:AA52" si="30">ROUND(Z44*0.0243,0)</f>
        <v>0</v>
      </c>
      <c r="AB44" s="84"/>
    </row>
    <row r="45" spans="1:28">
      <c r="A45" s="108" t="s">
        <v>21</v>
      </c>
      <c r="B45" s="106">
        <v>0</v>
      </c>
      <c r="C45" s="133">
        <v>0</v>
      </c>
      <c r="D45" s="134">
        <v>0</v>
      </c>
      <c r="E45" s="135">
        <f t="shared" ref="E45:E52" si="31">ROUND(B45*C45,0)</f>
        <v>0</v>
      </c>
      <c r="F45" s="135">
        <f t="shared" ref="F45:F52" si="32">ROUND(B45*D45,0)</f>
        <v>0</v>
      </c>
      <c r="G45" s="136">
        <f t="shared" ref="G45:G52" si="33">ROUND(F45*0.0243,0)</f>
        <v>0</v>
      </c>
      <c r="H45" s="133">
        <v>0</v>
      </c>
      <c r="I45" s="134">
        <v>0</v>
      </c>
      <c r="J45" s="135">
        <f t="shared" ref="J45:J52" si="34">ROUND(B45*H45,0)</f>
        <v>0</v>
      </c>
      <c r="K45" s="135">
        <f t="shared" ref="K45:K52" si="35">ROUND(B45*I45,0)</f>
        <v>0</v>
      </c>
      <c r="L45" s="136">
        <f t="shared" si="27"/>
        <v>0</v>
      </c>
      <c r="M45" s="133">
        <v>0</v>
      </c>
      <c r="N45" s="134">
        <v>0</v>
      </c>
      <c r="O45" s="135">
        <f t="shared" ref="O45:O52" si="36">ROUND(B45*M45,0)</f>
        <v>0</v>
      </c>
      <c r="P45" s="135">
        <f t="shared" ref="P45:P52" si="37">ROUND(B45*N45,0)</f>
        <v>0</v>
      </c>
      <c r="Q45" s="136">
        <f t="shared" si="28"/>
        <v>0</v>
      </c>
      <c r="R45" s="133">
        <v>0</v>
      </c>
      <c r="S45" s="134">
        <v>0</v>
      </c>
      <c r="T45" s="135">
        <f t="shared" ref="T45:T52" si="38">ROUND(B45*R45,0)</f>
        <v>0</v>
      </c>
      <c r="U45" s="135">
        <f t="shared" ref="U45:U52" si="39">ROUND(B45*S45,0)</f>
        <v>0</v>
      </c>
      <c r="V45" s="136">
        <f t="shared" si="29"/>
        <v>0</v>
      </c>
      <c r="W45" s="133">
        <v>0</v>
      </c>
      <c r="X45" s="134">
        <v>0</v>
      </c>
      <c r="Y45" s="135">
        <f t="shared" ref="Y45:Y52" si="40">ROUND(B45*W45,0)</f>
        <v>0</v>
      </c>
      <c r="Z45" s="135">
        <f t="shared" ref="Z45:Z52" si="41">ROUND(B45*X45,0)</f>
        <v>0</v>
      </c>
      <c r="AA45" s="136">
        <f t="shared" si="30"/>
        <v>0</v>
      </c>
      <c r="AB45" s="84"/>
    </row>
    <row r="46" spans="1:28">
      <c r="A46" s="108" t="s">
        <v>21</v>
      </c>
      <c r="B46" s="106">
        <v>0</v>
      </c>
      <c r="C46" s="133">
        <v>0</v>
      </c>
      <c r="D46" s="134">
        <v>0</v>
      </c>
      <c r="E46" s="135">
        <f t="shared" si="31"/>
        <v>0</v>
      </c>
      <c r="F46" s="135">
        <f t="shared" si="32"/>
        <v>0</v>
      </c>
      <c r="G46" s="136">
        <f t="shared" si="33"/>
        <v>0</v>
      </c>
      <c r="H46" s="133">
        <v>0</v>
      </c>
      <c r="I46" s="134">
        <v>0</v>
      </c>
      <c r="J46" s="135">
        <f t="shared" si="34"/>
        <v>0</v>
      </c>
      <c r="K46" s="135">
        <f t="shared" si="35"/>
        <v>0</v>
      </c>
      <c r="L46" s="136">
        <f t="shared" si="27"/>
        <v>0</v>
      </c>
      <c r="M46" s="133">
        <v>0</v>
      </c>
      <c r="N46" s="134">
        <v>0</v>
      </c>
      <c r="O46" s="135">
        <f t="shared" si="36"/>
        <v>0</v>
      </c>
      <c r="P46" s="135">
        <f t="shared" si="37"/>
        <v>0</v>
      </c>
      <c r="Q46" s="136">
        <f t="shared" si="28"/>
        <v>0</v>
      </c>
      <c r="R46" s="133">
        <v>0</v>
      </c>
      <c r="S46" s="134">
        <v>0</v>
      </c>
      <c r="T46" s="135">
        <f t="shared" si="38"/>
        <v>0</v>
      </c>
      <c r="U46" s="135">
        <f t="shared" si="39"/>
        <v>0</v>
      </c>
      <c r="V46" s="136">
        <f t="shared" si="29"/>
        <v>0</v>
      </c>
      <c r="W46" s="133">
        <v>0</v>
      </c>
      <c r="X46" s="134">
        <v>0</v>
      </c>
      <c r="Y46" s="135">
        <f t="shared" si="40"/>
        <v>0</v>
      </c>
      <c r="Z46" s="135">
        <f t="shared" si="41"/>
        <v>0</v>
      </c>
      <c r="AA46" s="136">
        <f t="shared" si="30"/>
        <v>0</v>
      </c>
      <c r="AB46" s="84"/>
    </row>
    <row r="47" spans="1:28">
      <c r="A47" s="108" t="s">
        <v>21</v>
      </c>
      <c r="B47" s="106">
        <v>0</v>
      </c>
      <c r="C47" s="133">
        <v>0</v>
      </c>
      <c r="D47" s="134">
        <v>0</v>
      </c>
      <c r="E47" s="135">
        <f t="shared" si="31"/>
        <v>0</v>
      </c>
      <c r="F47" s="135">
        <f t="shared" si="32"/>
        <v>0</v>
      </c>
      <c r="G47" s="136">
        <f t="shared" si="33"/>
        <v>0</v>
      </c>
      <c r="H47" s="133">
        <v>0</v>
      </c>
      <c r="I47" s="134">
        <v>0</v>
      </c>
      <c r="J47" s="135">
        <f t="shared" si="34"/>
        <v>0</v>
      </c>
      <c r="K47" s="135">
        <f t="shared" si="35"/>
        <v>0</v>
      </c>
      <c r="L47" s="136">
        <f t="shared" si="27"/>
        <v>0</v>
      </c>
      <c r="M47" s="133">
        <v>0</v>
      </c>
      <c r="N47" s="134">
        <v>0</v>
      </c>
      <c r="O47" s="135">
        <f t="shared" si="36"/>
        <v>0</v>
      </c>
      <c r="P47" s="135">
        <f t="shared" si="37"/>
        <v>0</v>
      </c>
      <c r="Q47" s="136">
        <f t="shared" si="28"/>
        <v>0</v>
      </c>
      <c r="R47" s="133">
        <v>0</v>
      </c>
      <c r="S47" s="134">
        <v>0</v>
      </c>
      <c r="T47" s="135">
        <f t="shared" si="38"/>
        <v>0</v>
      </c>
      <c r="U47" s="135">
        <f t="shared" si="39"/>
        <v>0</v>
      </c>
      <c r="V47" s="136">
        <f t="shared" si="29"/>
        <v>0</v>
      </c>
      <c r="W47" s="133">
        <v>0</v>
      </c>
      <c r="X47" s="134">
        <v>0</v>
      </c>
      <c r="Y47" s="135">
        <f t="shared" si="40"/>
        <v>0</v>
      </c>
      <c r="Z47" s="135">
        <f t="shared" si="41"/>
        <v>0</v>
      </c>
      <c r="AA47" s="136">
        <f t="shared" si="30"/>
        <v>0</v>
      </c>
      <c r="AB47" s="84"/>
    </row>
    <row r="48" spans="1:28">
      <c r="A48" s="108" t="s">
        <v>21</v>
      </c>
      <c r="B48" s="106">
        <v>0</v>
      </c>
      <c r="C48" s="133">
        <v>0</v>
      </c>
      <c r="D48" s="134">
        <v>0</v>
      </c>
      <c r="E48" s="135">
        <f t="shared" si="31"/>
        <v>0</v>
      </c>
      <c r="F48" s="135">
        <f t="shared" si="32"/>
        <v>0</v>
      </c>
      <c r="G48" s="136">
        <f t="shared" si="33"/>
        <v>0</v>
      </c>
      <c r="H48" s="133">
        <v>0</v>
      </c>
      <c r="I48" s="134">
        <v>0</v>
      </c>
      <c r="J48" s="135">
        <f t="shared" si="34"/>
        <v>0</v>
      </c>
      <c r="K48" s="135">
        <f t="shared" si="35"/>
        <v>0</v>
      </c>
      <c r="L48" s="136">
        <f t="shared" si="27"/>
        <v>0</v>
      </c>
      <c r="M48" s="133">
        <v>0</v>
      </c>
      <c r="N48" s="134">
        <v>0</v>
      </c>
      <c r="O48" s="135">
        <f t="shared" si="36"/>
        <v>0</v>
      </c>
      <c r="P48" s="135">
        <f t="shared" si="37"/>
        <v>0</v>
      </c>
      <c r="Q48" s="136">
        <f t="shared" si="28"/>
        <v>0</v>
      </c>
      <c r="R48" s="133">
        <v>0</v>
      </c>
      <c r="S48" s="134">
        <v>0</v>
      </c>
      <c r="T48" s="135">
        <f t="shared" si="38"/>
        <v>0</v>
      </c>
      <c r="U48" s="135">
        <f t="shared" si="39"/>
        <v>0</v>
      </c>
      <c r="V48" s="136">
        <f t="shared" si="29"/>
        <v>0</v>
      </c>
      <c r="W48" s="133">
        <v>0</v>
      </c>
      <c r="X48" s="134">
        <v>0</v>
      </c>
      <c r="Y48" s="135">
        <f t="shared" si="40"/>
        <v>0</v>
      </c>
      <c r="Z48" s="135">
        <f t="shared" si="41"/>
        <v>0</v>
      </c>
      <c r="AA48" s="136">
        <f t="shared" si="30"/>
        <v>0</v>
      </c>
      <c r="AB48" s="84"/>
    </row>
    <row r="49" spans="1:28">
      <c r="A49" s="108" t="s">
        <v>21</v>
      </c>
      <c r="B49" s="106">
        <v>0</v>
      </c>
      <c r="C49" s="133">
        <v>0</v>
      </c>
      <c r="D49" s="134">
        <v>0</v>
      </c>
      <c r="E49" s="135">
        <f t="shared" si="31"/>
        <v>0</v>
      </c>
      <c r="F49" s="135">
        <f t="shared" si="32"/>
        <v>0</v>
      </c>
      <c r="G49" s="136">
        <f t="shared" si="33"/>
        <v>0</v>
      </c>
      <c r="H49" s="133">
        <v>0</v>
      </c>
      <c r="I49" s="134">
        <v>0</v>
      </c>
      <c r="J49" s="135">
        <f t="shared" si="34"/>
        <v>0</v>
      </c>
      <c r="K49" s="135">
        <f t="shared" si="35"/>
        <v>0</v>
      </c>
      <c r="L49" s="136">
        <f t="shared" si="27"/>
        <v>0</v>
      </c>
      <c r="M49" s="133">
        <v>0</v>
      </c>
      <c r="N49" s="134">
        <v>0</v>
      </c>
      <c r="O49" s="135">
        <f t="shared" si="36"/>
        <v>0</v>
      </c>
      <c r="P49" s="135">
        <f t="shared" si="37"/>
        <v>0</v>
      </c>
      <c r="Q49" s="136">
        <f t="shared" si="28"/>
        <v>0</v>
      </c>
      <c r="R49" s="133">
        <v>0</v>
      </c>
      <c r="S49" s="134">
        <v>0</v>
      </c>
      <c r="T49" s="135">
        <f t="shared" si="38"/>
        <v>0</v>
      </c>
      <c r="U49" s="135">
        <f t="shared" si="39"/>
        <v>0</v>
      </c>
      <c r="V49" s="136">
        <f t="shared" si="29"/>
        <v>0</v>
      </c>
      <c r="W49" s="133">
        <v>0</v>
      </c>
      <c r="X49" s="134">
        <v>0</v>
      </c>
      <c r="Y49" s="135">
        <f t="shared" si="40"/>
        <v>0</v>
      </c>
      <c r="Z49" s="135">
        <f t="shared" si="41"/>
        <v>0</v>
      </c>
      <c r="AA49" s="136">
        <f t="shared" si="30"/>
        <v>0</v>
      </c>
      <c r="AB49" s="84"/>
    </row>
    <row r="50" spans="1:28">
      <c r="A50" s="108" t="s">
        <v>21</v>
      </c>
      <c r="B50" s="106">
        <v>0</v>
      </c>
      <c r="C50" s="133">
        <v>0</v>
      </c>
      <c r="D50" s="134">
        <v>0</v>
      </c>
      <c r="E50" s="135">
        <f t="shared" si="31"/>
        <v>0</v>
      </c>
      <c r="F50" s="135">
        <f t="shared" si="32"/>
        <v>0</v>
      </c>
      <c r="G50" s="136">
        <f t="shared" si="33"/>
        <v>0</v>
      </c>
      <c r="H50" s="133">
        <v>0</v>
      </c>
      <c r="I50" s="134">
        <v>0</v>
      </c>
      <c r="J50" s="135">
        <f t="shared" si="34"/>
        <v>0</v>
      </c>
      <c r="K50" s="135">
        <f t="shared" si="35"/>
        <v>0</v>
      </c>
      <c r="L50" s="136">
        <f t="shared" si="27"/>
        <v>0</v>
      </c>
      <c r="M50" s="133">
        <v>0</v>
      </c>
      <c r="N50" s="134">
        <v>0</v>
      </c>
      <c r="O50" s="135">
        <f t="shared" si="36"/>
        <v>0</v>
      </c>
      <c r="P50" s="135">
        <f t="shared" si="37"/>
        <v>0</v>
      </c>
      <c r="Q50" s="136">
        <f t="shared" si="28"/>
        <v>0</v>
      </c>
      <c r="R50" s="133">
        <v>0</v>
      </c>
      <c r="S50" s="134">
        <v>0</v>
      </c>
      <c r="T50" s="135">
        <f t="shared" si="38"/>
        <v>0</v>
      </c>
      <c r="U50" s="135">
        <f t="shared" si="39"/>
        <v>0</v>
      </c>
      <c r="V50" s="136">
        <f t="shared" si="29"/>
        <v>0</v>
      </c>
      <c r="W50" s="133">
        <v>0</v>
      </c>
      <c r="X50" s="134">
        <v>0</v>
      </c>
      <c r="Y50" s="135">
        <f t="shared" si="40"/>
        <v>0</v>
      </c>
      <c r="Z50" s="135">
        <f t="shared" si="41"/>
        <v>0</v>
      </c>
      <c r="AA50" s="136">
        <f t="shared" si="30"/>
        <v>0</v>
      </c>
      <c r="AB50" s="84"/>
    </row>
    <row r="51" spans="1:28">
      <c r="A51" s="108" t="s">
        <v>21</v>
      </c>
      <c r="B51" s="106">
        <v>0</v>
      </c>
      <c r="C51" s="133">
        <v>0</v>
      </c>
      <c r="D51" s="134">
        <v>0</v>
      </c>
      <c r="E51" s="135">
        <f t="shared" si="31"/>
        <v>0</v>
      </c>
      <c r="F51" s="135">
        <f t="shared" si="32"/>
        <v>0</v>
      </c>
      <c r="G51" s="136">
        <f t="shared" si="33"/>
        <v>0</v>
      </c>
      <c r="H51" s="133">
        <v>0</v>
      </c>
      <c r="I51" s="134">
        <v>0</v>
      </c>
      <c r="J51" s="135">
        <f t="shared" si="34"/>
        <v>0</v>
      </c>
      <c r="K51" s="135">
        <f t="shared" si="35"/>
        <v>0</v>
      </c>
      <c r="L51" s="136">
        <f t="shared" si="27"/>
        <v>0</v>
      </c>
      <c r="M51" s="133">
        <v>0</v>
      </c>
      <c r="N51" s="134">
        <v>0</v>
      </c>
      <c r="O51" s="135">
        <f t="shared" si="36"/>
        <v>0</v>
      </c>
      <c r="P51" s="135">
        <f t="shared" si="37"/>
        <v>0</v>
      </c>
      <c r="Q51" s="136">
        <f t="shared" si="28"/>
        <v>0</v>
      </c>
      <c r="R51" s="133">
        <v>0</v>
      </c>
      <c r="S51" s="134">
        <v>0</v>
      </c>
      <c r="T51" s="135">
        <f t="shared" si="38"/>
        <v>0</v>
      </c>
      <c r="U51" s="135">
        <f t="shared" si="39"/>
        <v>0</v>
      </c>
      <c r="V51" s="136">
        <f t="shared" si="29"/>
        <v>0</v>
      </c>
      <c r="W51" s="133">
        <v>0</v>
      </c>
      <c r="X51" s="134">
        <v>0</v>
      </c>
      <c r="Y51" s="135">
        <f t="shared" si="40"/>
        <v>0</v>
      </c>
      <c r="Z51" s="135">
        <f t="shared" si="41"/>
        <v>0</v>
      </c>
      <c r="AA51" s="136">
        <f t="shared" si="30"/>
        <v>0</v>
      </c>
      <c r="AB51" s="84"/>
    </row>
    <row r="52" spans="1:28" ht="15" thickBot="1">
      <c r="A52" s="109" t="s">
        <v>21</v>
      </c>
      <c r="B52" s="110">
        <v>0</v>
      </c>
      <c r="C52" s="137">
        <v>0</v>
      </c>
      <c r="D52" s="138">
        <v>0</v>
      </c>
      <c r="E52" s="139">
        <f t="shared" si="31"/>
        <v>0</v>
      </c>
      <c r="F52" s="139">
        <f t="shared" si="32"/>
        <v>0</v>
      </c>
      <c r="G52" s="140">
        <f t="shared" si="33"/>
        <v>0</v>
      </c>
      <c r="H52" s="137">
        <v>0</v>
      </c>
      <c r="I52" s="138">
        <v>0</v>
      </c>
      <c r="J52" s="139">
        <f t="shared" si="34"/>
        <v>0</v>
      </c>
      <c r="K52" s="139">
        <f t="shared" si="35"/>
        <v>0</v>
      </c>
      <c r="L52" s="140">
        <f t="shared" si="27"/>
        <v>0</v>
      </c>
      <c r="M52" s="137">
        <v>0</v>
      </c>
      <c r="N52" s="138">
        <v>0</v>
      </c>
      <c r="O52" s="139">
        <f t="shared" si="36"/>
        <v>0</v>
      </c>
      <c r="P52" s="139">
        <f t="shared" si="37"/>
        <v>0</v>
      </c>
      <c r="Q52" s="140">
        <f t="shared" si="28"/>
        <v>0</v>
      </c>
      <c r="R52" s="137">
        <v>0</v>
      </c>
      <c r="S52" s="138">
        <v>0</v>
      </c>
      <c r="T52" s="139">
        <f t="shared" si="38"/>
        <v>0</v>
      </c>
      <c r="U52" s="139">
        <f t="shared" si="39"/>
        <v>0</v>
      </c>
      <c r="V52" s="140">
        <f t="shared" si="29"/>
        <v>0</v>
      </c>
      <c r="W52" s="137">
        <v>0</v>
      </c>
      <c r="X52" s="138">
        <v>0</v>
      </c>
      <c r="Y52" s="139">
        <f t="shared" si="40"/>
        <v>0</v>
      </c>
      <c r="Z52" s="139">
        <f t="shared" si="41"/>
        <v>0</v>
      </c>
      <c r="AA52" s="140">
        <f t="shared" si="30"/>
        <v>0</v>
      </c>
      <c r="AB52" s="84"/>
    </row>
    <row r="53" spans="1:28" ht="15" thickBot="1">
      <c r="A53" s="306"/>
      <c r="B53" s="306"/>
      <c r="C53" s="313"/>
      <c r="D53" s="313"/>
      <c r="E53" s="313"/>
      <c r="F53" s="313"/>
      <c r="G53" s="313"/>
      <c r="H53" s="313"/>
      <c r="I53" s="313"/>
      <c r="J53" s="313"/>
      <c r="K53" s="313"/>
      <c r="L53" s="313"/>
      <c r="M53" s="313"/>
      <c r="N53" s="313"/>
      <c r="O53" s="313"/>
      <c r="P53" s="313"/>
      <c r="Q53" s="313"/>
      <c r="R53" s="313"/>
      <c r="S53" s="313"/>
      <c r="T53" s="313"/>
      <c r="U53" s="313"/>
      <c r="V53" s="313"/>
      <c r="W53" s="313"/>
      <c r="X53" s="313"/>
      <c r="Y53" s="313"/>
      <c r="Z53" s="313"/>
      <c r="AA53" s="314"/>
      <c r="AB53" s="84"/>
    </row>
    <row r="54" spans="1:28" ht="16.8">
      <c r="A54" s="126" t="s">
        <v>31</v>
      </c>
      <c r="B54" s="141"/>
      <c r="C54" s="309" t="s">
        <v>16</v>
      </c>
      <c r="D54" s="310"/>
      <c r="E54" s="311"/>
      <c r="F54" s="311"/>
      <c r="G54" s="311"/>
      <c r="H54" s="309" t="s">
        <v>16</v>
      </c>
      <c r="I54" s="310"/>
      <c r="J54" s="311"/>
      <c r="K54" s="311"/>
      <c r="L54" s="311"/>
      <c r="M54" s="309" t="s">
        <v>16</v>
      </c>
      <c r="N54" s="310"/>
      <c r="O54" s="311"/>
      <c r="P54" s="311"/>
      <c r="Q54" s="311"/>
      <c r="R54" s="309" t="s">
        <v>16</v>
      </c>
      <c r="S54" s="310"/>
      <c r="T54" s="311"/>
      <c r="U54" s="311"/>
      <c r="V54" s="311"/>
      <c r="W54" s="309" t="s">
        <v>16</v>
      </c>
      <c r="X54" s="310"/>
      <c r="Y54" s="311"/>
      <c r="Z54" s="311"/>
      <c r="AA54" s="312"/>
      <c r="AB54" s="84"/>
    </row>
    <row r="55" spans="1:28" ht="22.2" thickBot="1">
      <c r="A55" s="142"/>
      <c r="B55" s="143" t="s">
        <v>28</v>
      </c>
      <c r="C55" s="130" t="s">
        <v>29</v>
      </c>
      <c r="D55" s="131" t="s">
        <v>30</v>
      </c>
      <c r="E55" s="112" t="s">
        <v>25</v>
      </c>
      <c r="F55" s="112" t="s">
        <v>26</v>
      </c>
      <c r="G55" s="132" t="s">
        <v>20</v>
      </c>
      <c r="H55" s="130" t="s">
        <v>29</v>
      </c>
      <c r="I55" s="131" t="s">
        <v>30</v>
      </c>
      <c r="J55" s="112" t="s">
        <v>25</v>
      </c>
      <c r="K55" s="112" t="s">
        <v>26</v>
      </c>
      <c r="L55" s="132" t="s">
        <v>20</v>
      </c>
      <c r="M55" s="130" t="s">
        <v>29</v>
      </c>
      <c r="N55" s="131" t="s">
        <v>30</v>
      </c>
      <c r="O55" s="112" t="s">
        <v>25</v>
      </c>
      <c r="P55" s="112" t="s">
        <v>26</v>
      </c>
      <c r="Q55" s="132" t="s">
        <v>20</v>
      </c>
      <c r="R55" s="130" t="s">
        <v>29</v>
      </c>
      <c r="S55" s="131" t="s">
        <v>30</v>
      </c>
      <c r="T55" s="112" t="s">
        <v>25</v>
      </c>
      <c r="U55" s="112" t="s">
        <v>26</v>
      </c>
      <c r="V55" s="132" t="s">
        <v>20</v>
      </c>
      <c r="W55" s="130" t="s">
        <v>29</v>
      </c>
      <c r="X55" s="131" t="s">
        <v>30</v>
      </c>
      <c r="Y55" s="112" t="s">
        <v>25</v>
      </c>
      <c r="Z55" s="112" t="s">
        <v>26</v>
      </c>
      <c r="AA55" s="132" t="s">
        <v>20</v>
      </c>
      <c r="AB55" s="84"/>
    </row>
    <row r="56" spans="1:28">
      <c r="A56" s="144" t="s">
        <v>32</v>
      </c>
      <c r="B56" s="145">
        <v>0</v>
      </c>
      <c r="C56" s="133">
        <v>0</v>
      </c>
      <c r="D56" s="134">
        <v>0</v>
      </c>
      <c r="E56" s="135">
        <f>ROUND(B56*C56,0)</f>
        <v>0</v>
      </c>
      <c r="F56" s="135">
        <f>ROUND(B56*D56,0)</f>
        <v>0</v>
      </c>
      <c r="G56" s="136">
        <f>ROUND(F56*0.0243,0)</f>
        <v>0</v>
      </c>
      <c r="H56" s="133">
        <v>0</v>
      </c>
      <c r="I56" s="134">
        <v>0</v>
      </c>
      <c r="J56" s="135">
        <f>ROUND(B56*H56,0)</f>
        <v>0</v>
      </c>
      <c r="K56" s="135">
        <f>ROUND(B56*I56,0)</f>
        <v>0</v>
      </c>
      <c r="L56" s="136">
        <f t="shared" ref="L56:L64" si="42">ROUND(K56*0.0243,0)</f>
        <v>0</v>
      </c>
      <c r="M56" s="133">
        <v>0</v>
      </c>
      <c r="N56" s="134">
        <v>0</v>
      </c>
      <c r="O56" s="135">
        <f>ROUND(B56*M56,0)</f>
        <v>0</v>
      </c>
      <c r="P56" s="135">
        <f>ROUND(B56*N56,0)</f>
        <v>0</v>
      </c>
      <c r="Q56" s="136">
        <f t="shared" ref="Q56:Q64" si="43">ROUND(P56*0.0243,0)</f>
        <v>0</v>
      </c>
      <c r="R56" s="133">
        <v>0</v>
      </c>
      <c r="S56" s="134">
        <v>0</v>
      </c>
      <c r="T56" s="135">
        <f>ROUND(B56*R56,0)</f>
        <v>0</v>
      </c>
      <c r="U56" s="135">
        <f>ROUND(B56*S56,0)</f>
        <v>0</v>
      </c>
      <c r="V56" s="136">
        <f t="shared" ref="V56:V64" si="44">ROUND(U56*0.0243,0)</f>
        <v>0</v>
      </c>
      <c r="W56" s="133">
        <v>0</v>
      </c>
      <c r="X56" s="134">
        <v>0</v>
      </c>
      <c r="Y56" s="135">
        <f>ROUND(B56*W56,0)</f>
        <v>0</v>
      </c>
      <c r="Z56" s="135">
        <f>ROUND(B56*X56,0)</f>
        <v>0</v>
      </c>
      <c r="AA56" s="136">
        <f t="shared" ref="AA56:AA64" si="45">ROUND(Z56*0.0243,0)</f>
        <v>0</v>
      </c>
      <c r="AB56" s="84"/>
    </row>
    <row r="57" spans="1:28">
      <c r="A57" s="146" t="s">
        <v>32</v>
      </c>
      <c r="B57" s="147">
        <v>0</v>
      </c>
      <c r="C57" s="133">
        <v>0</v>
      </c>
      <c r="D57" s="134">
        <v>0</v>
      </c>
      <c r="E57" s="135">
        <f t="shared" ref="E57:E64" si="46">ROUND(B57*C57,0)</f>
        <v>0</v>
      </c>
      <c r="F57" s="135">
        <f t="shared" ref="F57:F64" si="47">ROUND(B57*D57,0)</f>
        <v>0</v>
      </c>
      <c r="G57" s="136">
        <f t="shared" ref="G57:G64" si="48">ROUND(F57*0.0243,0)</f>
        <v>0</v>
      </c>
      <c r="H57" s="133">
        <v>0</v>
      </c>
      <c r="I57" s="134">
        <v>0</v>
      </c>
      <c r="J57" s="135">
        <f t="shared" ref="J57:J64" si="49">ROUND(B57*H57,0)</f>
        <v>0</v>
      </c>
      <c r="K57" s="135">
        <f t="shared" ref="K57:K64" si="50">ROUND(B57*I57,0)</f>
        <v>0</v>
      </c>
      <c r="L57" s="136">
        <f t="shared" si="42"/>
        <v>0</v>
      </c>
      <c r="M57" s="133">
        <v>0</v>
      </c>
      <c r="N57" s="134">
        <v>0</v>
      </c>
      <c r="O57" s="135">
        <f t="shared" ref="O57:O64" si="51">ROUND(B57*M57,0)</f>
        <v>0</v>
      </c>
      <c r="P57" s="135">
        <f t="shared" ref="P57:P64" si="52">ROUND(B57*N57,0)</f>
        <v>0</v>
      </c>
      <c r="Q57" s="136">
        <f t="shared" si="43"/>
        <v>0</v>
      </c>
      <c r="R57" s="133">
        <v>0</v>
      </c>
      <c r="S57" s="134">
        <v>0</v>
      </c>
      <c r="T57" s="135">
        <f t="shared" ref="T57:T64" si="53">ROUND(B57*R57,0)</f>
        <v>0</v>
      </c>
      <c r="U57" s="135">
        <f t="shared" ref="U57:U64" si="54">ROUND(B57*S57,0)</f>
        <v>0</v>
      </c>
      <c r="V57" s="136">
        <f t="shared" si="44"/>
        <v>0</v>
      </c>
      <c r="W57" s="133">
        <v>0</v>
      </c>
      <c r="X57" s="134">
        <v>0</v>
      </c>
      <c r="Y57" s="135">
        <f t="shared" ref="Y57:Y64" si="55">ROUND(B57*W57,0)</f>
        <v>0</v>
      </c>
      <c r="Z57" s="135">
        <f t="shared" ref="Z57:Z64" si="56">ROUND(B57*X57,0)</f>
        <v>0</v>
      </c>
      <c r="AA57" s="136">
        <f t="shared" si="45"/>
        <v>0</v>
      </c>
      <c r="AB57" s="84"/>
    </row>
    <row r="58" spans="1:28">
      <c r="A58" s="146" t="s">
        <v>32</v>
      </c>
      <c r="B58" s="147">
        <v>0</v>
      </c>
      <c r="C58" s="133">
        <v>0</v>
      </c>
      <c r="D58" s="134">
        <v>0</v>
      </c>
      <c r="E58" s="135">
        <f t="shared" si="46"/>
        <v>0</v>
      </c>
      <c r="F58" s="135">
        <f t="shared" si="47"/>
        <v>0</v>
      </c>
      <c r="G58" s="136">
        <f t="shared" si="48"/>
        <v>0</v>
      </c>
      <c r="H58" s="133">
        <v>0</v>
      </c>
      <c r="I58" s="134">
        <v>0</v>
      </c>
      <c r="J58" s="135">
        <f t="shared" si="49"/>
        <v>0</v>
      </c>
      <c r="K58" s="135">
        <f t="shared" si="50"/>
        <v>0</v>
      </c>
      <c r="L58" s="136">
        <f t="shared" si="42"/>
        <v>0</v>
      </c>
      <c r="M58" s="133">
        <v>0</v>
      </c>
      <c r="N58" s="134">
        <v>0</v>
      </c>
      <c r="O58" s="135">
        <f t="shared" si="51"/>
        <v>0</v>
      </c>
      <c r="P58" s="135">
        <f t="shared" si="52"/>
        <v>0</v>
      </c>
      <c r="Q58" s="136">
        <f t="shared" si="43"/>
        <v>0</v>
      </c>
      <c r="R58" s="133">
        <v>0</v>
      </c>
      <c r="S58" s="134">
        <v>0</v>
      </c>
      <c r="T58" s="135">
        <f t="shared" si="53"/>
        <v>0</v>
      </c>
      <c r="U58" s="135">
        <f t="shared" si="54"/>
        <v>0</v>
      </c>
      <c r="V58" s="136">
        <f t="shared" si="44"/>
        <v>0</v>
      </c>
      <c r="W58" s="133">
        <v>0</v>
      </c>
      <c r="X58" s="134">
        <v>0</v>
      </c>
      <c r="Y58" s="135">
        <f t="shared" si="55"/>
        <v>0</v>
      </c>
      <c r="Z58" s="135">
        <f t="shared" si="56"/>
        <v>0</v>
      </c>
      <c r="AA58" s="136">
        <f t="shared" si="45"/>
        <v>0</v>
      </c>
      <c r="AB58" s="84"/>
    </row>
    <row r="59" spans="1:28">
      <c r="A59" s="146" t="s">
        <v>32</v>
      </c>
      <c r="B59" s="147">
        <v>0</v>
      </c>
      <c r="C59" s="133">
        <v>0</v>
      </c>
      <c r="D59" s="134">
        <v>0</v>
      </c>
      <c r="E59" s="135">
        <f t="shared" si="46"/>
        <v>0</v>
      </c>
      <c r="F59" s="135">
        <f t="shared" si="47"/>
        <v>0</v>
      </c>
      <c r="G59" s="136">
        <f t="shared" si="48"/>
        <v>0</v>
      </c>
      <c r="H59" s="133">
        <v>0</v>
      </c>
      <c r="I59" s="134">
        <v>0</v>
      </c>
      <c r="J59" s="135">
        <f t="shared" si="49"/>
        <v>0</v>
      </c>
      <c r="K59" s="135">
        <f t="shared" si="50"/>
        <v>0</v>
      </c>
      <c r="L59" s="136">
        <f t="shared" si="42"/>
        <v>0</v>
      </c>
      <c r="M59" s="133">
        <v>0</v>
      </c>
      <c r="N59" s="134">
        <v>0</v>
      </c>
      <c r="O59" s="135">
        <f t="shared" si="51"/>
        <v>0</v>
      </c>
      <c r="P59" s="135">
        <f t="shared" si="52"/>
        <v>0</v>
      </c>
      <c r="Q59" s="136">
        <f t="shared" si="43"/>
        <v>0</v>
      </c>
      <c r="R59" s="133">
        <v>0</v>
      </c>
      <c r="S59" s="134">
        <v>0</v>
      </c>
      <c r="T59" s="135">
        <f t="shared" si="53"/>
        <v>0</v>
      </c>
      <c r="U59" s="135">
        <f t="shared" si="54"/>
        <v>0</v>
      </c>
      <c r="V59" s="136">
        <f t="shared" si="44"/>
        <v>0</v>
      </c>
      <c r="W59" s="133">
        <v>0</v>
      </c>
      <c r="X59" s="134">
        <v>0</v>
      </c>
      <c r="Y59" s="135">
        <f t="shared" si="55"/>
        <v>0</v>
      </c>
      <c r="Z59" s="135">
        <f t="shared" si="56"/>
        <v>0</v>
      </c>
      <c r="AA59" s="136">
        <f t="shared" si="45"/>
        <v>0</v>
      </c>
      <c r="AB59" s="84"/>
    </row>
    <row r="60" spans="1:28">
      <c r="A60" s="146" t="s">
        <v>32</v>
      </c>
      <c r="B60" s="147">
        <v>0</v>
      </c>
      <c r="C60" s="133">
        <v>0</v>
      </c>
      <c r="D60" s="134">
        <v>0</v>
      </c>
      <c r="E60" s="135">
        <f t="shared" si="46"/>
        <v>0</v>
      </c>
      <c r="F60" s="135">
        <f t="shared" si="47"/>
        <v>0</v>
      </c>
      <c r="G60" s="136">
        <f t="shared" si="48"/>
        <v>0</v>
      </c>
      <c r="H60" s="133">
        <v>0</v>
      </c>
      <c r="I60" s="134">
        <v>0</v>
      </c>
      <c r="J60" s="135">
        <f t="shared" si="49"/>
        <v>0</v>
      </c>
      <c r="K60" s="135">
        <f t="shared" si="50"/>
        <v>0</v>
      </c>
      <c r="L60" s="136">
        <f t="shared" si="42"/>
        <v>0</v>
      </c>
      <c r="M60" s="133">
        <v>0</v>
      </c>
      <c r="N60" s="134">
        <v>0</v>
      </c>
      <c r="O60" s="135">
        <f t="shared" si="51"/>
        <v>0</v>
      </c>
      <c r="P60" s="135">
        <f t="shared" si="52"/>
        <v>0</v>
      </c>
      <c r="Q60" s="136">
        <f t="shared" si="43"/>
        <v>0</v>
      </c>
      <c r="R60" s="133">
        <v>0</v>
      </c>
      <c r="S60" s="134">
        <v>0</v>
      </c>
      <c r="T60" s="135">
        <f t="shared" si="53"/>
        <v>0</v>
      </c>
      <c r="U60" s="135">
        <f t="shared" si="54"/>
        <v>0</v>
      </c>
      <c r="V60" s="136">
        <f t="shared" si="44"/>
        <v>0</v>
      </c>
      <c r="W60" s="133">
        <v>0</v>
      </c>
      <c r="X60" s="134">
        <v>0</v>
      </c>
      <c r="Y60" s="135">
        <f t="shared" si="55"/>
        <v>0</v>
      </c>
      <c r="Z60" s="135">
        <f t="shared" si="56"/>
        <v>0</v>
      </c>
      <c r="AA60" s="136">
        <f t="shared" si="45"/>
        <v>0</v>
      </c>
      <c r="AB60" s="84"/>
    </row>
    <row r="61" spans="1:28">
      <c r="A61" s="146" t="s">
        <v>32</v>
      </c>
      <c r="B61" s="147">
        <v>0</v>
      </c>
      <c r="C61" s="133">
        <v>0</v>
      </c>
      <c r="D61" s="134">
        <v>0</v>
      </c>
      <c r="E61" s="135">
        <f t="shared" si="46"/>
        <v>0</v>
      </c>
      <c r="F61" s="135">
        <f t="shared" si="47"/>
        <v>0</v>
      </c>
      <c r="G61" s="136">
        <f t="shared" si="48"/>
        <v>0</v>
      </c>
      <c r="H61" s="133">
        <v>0</v>
      </c>
      <c r="I61" s="134">
        <v>0</v>
      </c>
      <c r="J61" s="135">
        <f t="shared" si="49"/>
        <v>0</v>
      </c>
      <c r="K61" s="135">
        <f t="shared" si="50"/>
        <v>0</v>
      </c>
      <c r="L61" s="136">
        <f t="shared" si="42"/>
        <v>0</v>
      </c>
      <c r="M61" s="133">
        <v>0</v>
      </c>
      <c r="N61" s="134">
        <v>0</v>
      </c>
      <c r="O61" s="135">
        <f t="shared" si="51"/>
        <v>0</v>
      </c>
      <c r="P61" s="135">
        <f t="shared" si="52"/>
        <v>0</v>
      </c>
      <c r="Q61" s="136">
        <f t="shared" si="43"/>
        <v>0</v>
      </c>
      <c r="R61" s="133">
        <v>0</v>
      </c>
      <c r="S61" s="134">
        <v>0</v>
      </c>
      <c r="T61" s="135">
        <f t="shared" si="53"/>
        <v>0</v>
      </c>
      <c r="U61" s="135">
        <f t="shared" si="54"/>
        <v>0</v>
      </c>
      <c r="V61" s="136">
        <f t="shared" si="44"/>
        <v>0</v>
      </c>
      <c r="W61" s="133">
        <v>0</v>
      </c>
      <c r="X61" s="134">
        <v>0</v>
      </c>
      <c r="Y61" s="135">
        <f t="shared" si="55"/>
        <v>0</v>
      </c>
      <c r="Z61" s="135">
        <f t="shared" si="56"/>
        <v>0</v>
      </c>
      <c r="AA61" s="136">
        <f t="shared" si="45"/>
        <v>0</v>
      </c>
      <c r="AB61" s="84"/>
    </row>
    <row r="62" spans="1:28">
      <c r="A62" s="146" t="s">
        <v>32</v>
      </c>
      <c r="B62" s="147">
        <v>0</v>
      </c>
      <c r="C62" s="133">
        <v>0</v>
      </c>
      <c r="D62" s="134">
        <v>0</v>
      </c>
      <c r="E62" s="135">
        <f t="shared" si="46"/>
        <v>0</v>
      </c>
      <c r="F62" s="135">
        <f t="shared" si="47"/>
        <v>0</v>
      </c>
      <c r="G62" s="136">
        <f t="shared" si="48"/>
        <v>0</v>
      </c>
      <c r="H62" s="133">
        <v>0</v>
      </c>
      <c r="I62" s="134">
        <v>0</v>
      </c>
      <c r="J62" s="135">
        <f t="shared" si="49"/>
        <v>0</v>
      </c>
      <c r="K62" s="135">
        <f t="shared" si="50"/>
        <v>0</v>
      </c>
      <c r="L62" s="136">
        <f t="shared" si="42"/>
        <v>0</v>
      </c>
      <c r="M62" s="133">
        <v>0</v>
      </c>
      <c r="N62" s="134">
        <v>0</v>
      </c>
      <c r="O62" s="135">
        <f t="shared" si="51"/>
        <v>0</v>
      </c>
      <c r="P62" s="135">
        <f t="shared" si="52"/>
        <v>0</v>
      </c>
      <c r="Q62" s="136">
        <f t="shared" si="43"/>
        <v>0</v>
      </c>
      <c r="R62" s="133">
        <v>0</v>
      </c>
      <c r="S62" s="134">
        <v>0</v>
      </c>
      <c r="T62" s="135">
        <f t="shared" si="53"/>
        <v>0</v>
      </c>
      <c r="U62" s="135">
        <f t="shared" si="54"/>
        <v>0</v>
      </c>
      <c r="V62" s="136">
        <f t="shared" si="44"/>
        <v>0</v>
      </c>
      <c r="W62" s="133">
        <v>0</v>
      </c>
      <c r="X62" s="134">
        <v>0</v>
      </c>
      <c r="Y62" s="135">
        <f t="shared" si="55"/>
        <v>0</v>
      </c>
      <c r="Z62" s="135">
        <f t="shared" si="56"/>
        <v>0</v>
      </c>
      <c r="AA62" s="136">
        <f t="shared" si="45"/>
        <v>0</v>
      </c>
      <c r="AB62" s="84"/>
    </row>
    <row r="63" spans="1:28">
      <c r="A63" s="146" t="s">
        <v>32</v>
      </c>
      <c r="B63" s="147">
        <v>0</v>
      </c>
      <c r="C63" s="133">
        <v>0</v>
      </c>
      <c r="D63" s="134">
        <v>0</v>
      </c>
      <c r="E63" s="135">
        <f t="shared" si="46"/>
        <v>0</v>
      </c>
      <c r="F63" s="135">
        <f t="shared" si="47"/>
        <v>0</v>
      </c>
      <c r="G63" s="136">
        <f t="shared" si="48"/>
        <v>0</v>
      </c>
      <c r="H63" s="133">
        <v>0</v>
      </c>
      <c r="I63" s="134">
        <v>0</v>
      </c>
      <c r="J63" s="135">
        <f t="shared" si="49"/>
        <v>0</v>
      </c>
      <c r="K63" s="135">
        <f t="shared" si="50"/>
        <v>0</v>
      </c>
      <c r="L63" s="136">
        <f t="shared" si="42"/>
        <v>0</v>
      </c>
      <c r="M63" s="133">
        <v>0</v>
      </c>
      <c r="N63" s="134">
        <v>0</v>
      </c>
      <c r="O63" s="135">
        <f t="shared" si="51"/>
        <v>0</v>
      </c>
      <c r="P63" s="135">
        <f t="shared" si="52"/>
        <v>0</v>
      </c>
      <c r="Q63" s="136">
        <f t="shared" si="43"/>
        <v>0</v>
      </c>
      <c r="R63" s="133">
        <v>0</v>
      </c>
      <c r="S63" s="134">
        <v>0</v>
      </c>
      <c r="T63" s="135">
        <f t="shared" si="53"/>
        <v>0</v>
      </c>
      <c r="U63" s="135">
        <f t="shared" si="54"/>
        <v>0</v>
      </c>
      <c r="V63" s="136">
        <f t="shared" si="44"/>
        <v>0</v>
      </c>
      <c r="W63" s="133">
        <v>0</v>
      </c>
      <c r="X63" s="134">
        <v>0</v>
      </c>
      <c r="Y63" s="135">
        <f t="shared" si="55"/>
        <v>0</v>
      </c>
      <c r="Z63" s="135">
        <f t="shared" si="56"/>
        <v>0</v>
      </c>
      <c r="AA63" s="136">
        <f t="shared" si="45"/>
        <v>0</v>
      </c>
      <c r="AB63" s="84"/>
    </row>
    <row r="64" spans="1:28" ht="15" thickBot="1">
      <c r="A64" s="148" t="s">
        <v>32</v>
      </c>
      <c r="B64" s="149">
        <v>0</v>
      </c>
      <c r="C64" s="137">
        <v>0</v>
      </c>
      <c r="D64" s="138">
        <v>0</v>
      </c>
      <c r="E64" s="135">
        <f t="shared" si="46"/>
        <v>0</v>
      </c>
      <c r="F64" s="135">
        <f t="shared" si="47"/>
        <v>0</v>
      </c>
      <c r="G64" s="136">
        <f t="shared" si="48"/>
        <v>0</v>
      </c>
      <c r="H64" s="137">
        <v>0</v>
      </c>
      <c r="I64" s="138">
        <v>0</v>
      </c>
      <c r="J64" s="135">
        <f t="shared" si="49"/>
        <v>0</v>
      </c>
      <c r="K64" s="135">
        <f t="shared" si="50"/>
        <v>0</v>
      </c>
      <c r="L64" s="136">
        <f t="shared" si="42"/>
        <v>0</v>
      </c>
      <c r="M64" s="137">
        <v>0</v>
      </c>
      <c r="N64" s="138">
        <v>0</v>
      </c>
      <c r="O64" s="135">
        <f t="shared" si="51"/>
        <v>0</v>
      </c>
      <c r="P64" s="135">
        <f t="shared" si="52"/>
        <v>0</v>
      </c>
      <c r="Q64" s="136">
        <f t="shared" si="43"/>
        <v>0</v>
      </c>
      <c r="R64" s="137">
        <v>0</v>
      </c>
      <c r="S64" s="138">
        <v>0</v>
      </c>
      <c r="T64" s="135">
        <f t="shared" si="53"/>
        <v>0</v>
      </c>
      <c r="U64" s="135">
        <f t="shared" si="54"/>
        <v>0</v>
      </c>
      <c r="V64" s="136">
        <f t="shared" si="44"/>
        <v>0</v>
      </c>
      <c r="W64" s="137">
        <v>0</v>
      </c>
      <c r="X64" s="138">
        <v>0</v>
      </c>
      <c r="Y64" s="135">
        <f t="shared" si="55"/>
        <v>0</v>
      </c>
      <c r="Z64" s="135">
        <f t="shared" si="56"/>
        <v>0</v>
      </c>
      <c r="AA64" s="136">
        <f t="shared" si="45"/>
        <v>0</v>
      </c>
      <c r="AB64" s="84"/>
    </row>
    <row r="65" spans="1:31" ht="15" thickBot="1">
      <c r="A65" s="306"/>
      <c r="B65" s="306"/>
      <c r="C65" s="306"/>
      <c r="D65" s="306"/>
      <c r="E65" s="306"/>
      <c r="F65" s="306"/>
      <c r="G65" s="306"/>
      <c r="H65" s="306"/>
      <c r="I65" s="306"/>
      <c r="J65" s="306"/>
      <c r="K65" s="306"/>
      <c r="L65" s="306"/>
      <c r="M65" s="306"/>
      <c r="N65" s="306"/>
      <c r="O65" s="306"/>
      <c r="P65" s="306"/>
      <c r="Q65" s="306"/>
      <c r="R65" s="306"/>
      <c r="S65" s="306"/>
      <c r="T65" s="306"/>
      <c r="U65" s="306"/>
      <c r="V65" s="306"/>
      <c r="W65" s="306"/>
      <c r="X65" s="306"/>
      <c r="Y65" s="306"/>
      <c r="Z65" s="306"/>
      <c r="AA65" s="307"/>
      <c r="AB65" s="84"/>
    </row>
    <row r="66" spans="1:31" ht="16.8">
      <c r="A66" s="126" t="s">
        <v>33</v>
      </c>
      <c r="B66" s="150"/>
      <c r="C66" s="309" t="s">
        <v>16</v>
      </c>
      <c r="D66" s="310"/>
      <c r="E66" s="311"/>
      <c r="F66" s="311"/>
      <c r="G66" s="312"/>
      <c r="H66" s="309" t="s">
        <v>16</v>
      </c>
      <c r="I66" s="311"/>
      <c r="J66" s="311"/>
      <c r="K66" s="311"/>
      <c r="L66" s="312"/>
      <c r="M66" s="309" t="s">
        <v>16</v>
      </c>
      <c r="N66" s="311"/>
      <c r="O66" s="311"/>
      <c r="P66" s="311"/>
      <c r="Q66" s="312"/>
      <c r="R66" s="309" t="s">
        <v>16</v>
      </c>
      <c r="S66" s="311"/>
      <c r="T66" s="311"/>
      <c r="U66" s="311"/>
      <c r="V66" s="312"/>
      <c r="W66" s="309" t="s">
        <v>16</v>
      </c>
      <c r="X66" s="311"/>
      <c r="Y66" s="311"/>
      <c r="Z66" s="311"/>
      <c r="AA66" s="312"/>
      <c r="AB66" s="84"/>
    </row>
    <row r="67" spans="1:31" ht="22.2" thickBot="1">
      <c r="A67" s="142"/>
      <c r="B67" s="89" t="s">
        <v>28</v>
      </c>
      <c r="C67" s="151" t="s">
        <v>34</v>
      </c>
      <c r="D67" s="152" t="s">
        <v>18</v>
      </c>
      <c r="E67" s="315" t="s">
        <v>19</v>
      </c>
      <c r="F67" s="315"/>
      <c r="G67" s="153" t="s">
        <v>20</v>
      </c>
      <c r="H67" s="151" t="s">
        <v>34</v>
      </c>
      <c r="I67" s="152" t="s">
        <v>18</v>
      </c>
      <c r="J67" s="315" t="s">
        <v>19</v>
      </c>
      <c r="K67" s="315"/>
      <c r="L67" s="153" t="s">
        <v>20</v>
      </c>
      <c r="M67" s="151" t="s">
        <v>34</v>
      </c>
      <c r="N67" s="152" t="s">
        <v>18</v>
      </c>
      <c r="O67" s="315" t="s">
        <v>19</v>
      </c>
      <c r="P67" s="315"/>
      <c r="Q67" s="153" t="s">
        <v>20</v>
      </c>
      <c r="R67" s="151" t="s">
        <v>34</v>
      </c>
      <c r="S67" s="152" t="s">
        <v>18</v>
      </c>
      <c r="T67" s="315" t="s">
        <v>19</v>
      </c>
      <c r="U67" s="315"/>
      <c r="V67" s="153" t="s">
        <v>20</v>
      </c>
      <c r="W67" s="151" t="s">
        <v>34</v>
      </c>
      <c r="X67" s="152" t="s">
        <v>18</v>
      </c>
      <c r="Y67" s="315" t="s">
        <v>19</v>
      </c>
      <c r="Z67" s="315"/>
      <c r="AA67" s="153" t="s">
        <v>20</v>
      </c>
      <c r="AB67" s="84"/>
    </row>
    <row r="68" spans="1:31">
      <c r="A68" s="105" t="s">
        <v>21</v>
      </c>
      <c r="B68" s="115">
        <v>0</v>
      </c>
      <c r="C68" s="154">
        <v>0</v>
      </c>
      <c r="D68" s="155">
        <v>0</v>
      </c>
      <c r="E68" s="303">
        <f>ROUND(B68*C68*D68,0)</f>
        <v>0</v>
      </c>
      <c r="F68" s="303"/>
      <c r="G68" s="156">
        <f>ROUND(E68*0.0269,0)</f>
        <v>0</v>
      </c>
      <c r="H68" s="154">
        <v>0</v>
      </c>
      <c r="I68" s="155">
        <v>0</v>
      </c>
      <c r="J68" s="303">
        <f>ROUND(B68*H68*I68,0)</f>
        <v>0</v>
      </c>
      <c r="K68" s="303"/>
      <c r="L68" s="156">
        <f t="shared" ref="L68:L76" si="57">ROUND(J68*0.0269,0)</f>
        <v>0</v>
      </c>
      <c r="M68" s="154">
        <v>0</v>
      </c>
      <c r="N68" s="155">
        <v>0</v>
      </c>
      <c r="O68" s="303">
        <f>ROUND(B68*M68*N68,0)</f>
        <v>0</v>
      </c>
      <c r="P68" s="303"/>
      <c r="Q68" s="156">
        <f t="shared" ref="Q68:Q76" si="58">ROUND(O68*0.0269,0)</f>
        <v>0</v>
      </c>
      <c r="R68" s="154">
        <v>0</v>
      </c>
      <c r="S68" s="155">
        <v>0</v>
      </c>
      <c r="T68" s="303">
        <f>ROUND(B68*R68*S68,0)</f>
        <v>0</v>
      </c>
      <c r="U68" s="303"/>
      <c r="V68" s="156">
        <f t="shared" ref="V68:V76" si="59">ROUND(T68*0.0269,0)</f>
        <v>0</v>
      </c>
      <c r="W68" s="154">
        <v>0</v>
      </c>
      <c r="X68" s="155">
        <v>0</v>
      </c>
      <c r="Y68" s="303">
        <f>ROUND(B68*W68*X68,0)</f>
        <v>0</v>
      </c>
      <c r="Z68" s="303"/>
      <c r="AA68" s="156">
        <f t="shared" ref="AA68:AA76" si="60">ROUND(Y68*0.0269,0)</f>
        <v>0</v>
      </c>
      <c r="AB68" s="84"/>
    </row>
    <row r="69" spans="1:31">
      <c r="A69" s="108" t="s">
        <v>21</v>
      </c>
      <c r="B69" s="106">
        <v>0</v>
      </c>
      <c r="C69" s="157">
        <v>0</v>
      </c>
      <c r="D69" s="158">
        <v>0</v>
      </c>
      <c r="E69" s="298">
        <f t="shared" ref="E69:E76" si="61">ROUND(B69*C69*D69,0)</f>
        <v>0</v>
      </c>
      <c r="F69" s="298"/>
      <c r="G69" s="107">
        <f t="shared" ref="G69:G76" si="62">ROUND(E69*0.0269,0)</f>
        <v>0</v>
      </c>
      <c r="H69" s="157">
        <v>0</v>
      </c>
      <c r="I69" s="158">
        <v>0</v>
      </c>
      <c r="J69" s="298">
        <f t="shared" ref="J69:J76" si="63">ROUND(B69*H69*I69,0)</f>
        <v>0</v>
      </c>
      <c r="K69" s="298"/>
      <c r="L69" s="107">
        <f t="shared" si="57"/>
        <v>0</v>
      </c>
      <c r="M69" s="157">
        <v>0</v>
      </c>
      <c r="N69" s="158">
        <v>0</v>
      </c>
      <c r="O69" s="298">
        <f t="shared" ref="O69:O76" si="64">ROUND(B69*M69*N69,0)</f>
        <v>0</v>
      </c>
      <c r="P69" s="298"/>
      <c r="Q69" s="107">
        <f t="shared" si="58"/>
        <v>0</v>
      </c>
      <c r="R69" s="157">
        <v>0</v>
      </c>
      <c r="S69" s="158">
        <v>0</v>
      </c>
      <c r="T69" s="298">
        <f t="shared" ref="T69:T76" si="65">ROUND(B69*R69*S69,0)</f>
        <v>0</v>
      </c>
      <c r="U69" s="298"/>
      <c r="V69" s="107">
        <f t="shared" si="59"/>
        <v>0</v>
      </c>
      <c r="W69" s="157">
        <v>0</v>
      </c>
      <c r="X69" s="158">
        <v>0</v>
      </c>
      <c r="Y69" s="298">
        <f t="shared" ref="Y69:Y76" si="66">ROUND(B69*W69*X69,0)</f>
        <v>0</v>
      </c>
      <c r="Z69" s="298"/>
      <c r="AA69" s="107">
        <f t="shared" si="60"/>
        <v>0</v>
      </c>
      <c r="AB69" s="84"/>
    </row>
    <row r="70" spans="1:31">
      <c r="A70" s="108" t="s">
        <v>21</v>
      </c>
      <c r="B70" s="106">
        <v>0</v>
      </c>
      <c r="C70" s="157">
        <v>0</v>
      </c>
      <c r="D70" s="158">
        <v>0</v>
      </c>
      <c r="E70" s="298">
        <f t="shared" si="61"/>
        <v>0</v>
      </c>
      <c r="F70" s="298"/>
      <c r="G70" s="107">
        <f t="shared" si="62"/>
        <v>0</v>
      </c>
      <c r="H70" s="157">
        <v>0</v>
      </c>
      <c r="I70" s="158">
        <v>0</v>
      </c>
      <c r="J70" s="298">
        <f t="shared" si="63"/>
        <v>0</v>
      </c>
      <c r="K70" s="298"/>
      <c r="L70" s="107">
        <f t="shared" si="57"/>
        <v>0</v>
      </c>
      <c r="M70" s="157">
        <v>0</v>
      </c>
      <c r="N70" s="158">
        <v>0</v>
      </c>
      <c r="O70" s="298">
        <f t="shared" si="64"/>
        <v>0</v>
      </c>
      <c r="P70" s="298"/>
      <c r="Q70" s="107">
        <f t="shared" si="58"/>
        <v>0</v>
      </c>
      <c r="R70" s="157">
        <v>0</v>
      </c>
      <c r="S70" s="158">
        <v>0</v>
      </c>
      <c r="T70" s="298">
        <f t="shared" si="65"/>
        <v>0</v>
      </c>
      <c r="U70" s="298"/>
      <c r="V70" s="107">
        <f t="shared" si="59"/>
        <v>0</v>
      </c>
      <c r="W70" s="157">
        <v>0</v>
      </c>
      <c r="X70" s="158">
        <v>0</v>
      </c>
      <c r="Y70" s="298">
        <f t="shared" si="66"/>
        <v>0</v>
      </c>
      <c r="Z70" s="298"/>
      <c r="AA70" s="107">
        <f t="shared" si="60"/>
        <v>0</v>
      </c>
      <c r="AB70" s="84"/>
    </row>
    <row r="71" spans="1:31">
      <c r="A71" s="108" t="s">
        <v>21</v>
      </c>
      <c r="B71" s="106">
        <v>0</v>
      </c>
      <c r="C71" s="157">
        <v>0</v>
      </c>
      <c r="D71" s="158">
        <v>0</v>
      </c>
      <c r="E71" s="298">
        <f t="shared" si="61"/>
        <v>0</v>
      </c>
      <c r="F71" s="298"/>
      <c r="G71" s="107">
        <f t="shared" si="62"/>
        <v>0</v>
      </c>
      <c r="H71" s="157">
        <v>0</v>
      </c>
      <c r="I71" s="158">
        <v>0</v>
      </c>
      <c r="J71" s="298">
        <f t="shared" si="63"/>
        <v>0</v>
      </c>
      <c r="K71" s="298"/>
      <c r="L71" s="107">
        <f t="shared" si="57"/>
        <v>0</v>
      </c>
      <c r="M71" s="157">
        <v>0</v>
      </c>
      <c r="N71" s="158">
        <v>0</v>
      </c>
      <c r="O71" s="298">
        <f t="shared" si="64"/>
        <v>0</v>
      </c>
      <c r="P71" s="298"/>
      <c r="Q71" s="107">
        <f t="shared" si="58"/>
        <v>0</v>
      </c>
      <c r="R71" s="157">
        <v>0</v>
      </c>
      <c r="S71" s="158">
        <v>0</v>
      </c>
      <c r="T71" s="298">
        <f t="shared" si="65"/>
        <v>0</v>
      </c>
      <c r="U71" s="298"/>
      <c r="V71" s="107">
        <f t="shared" si="59"/>
        <v>0</v>
      </c>
      <c r="W71" s="157">
        <v>0</v>
      </c>
      <c r="X71" s="158">
        <v>0</v>
      </c>
      <c r="Y71" s="298">
        <f t="shared" si="66"/>
        <v>0</v>
      </c>
      <c r="Z71" s="298"/>
      <c r="AA71" s="107">
        <f t="shared" si="60"/>
        <v>0</v>
      </c>
      <c r="AB71" s="84"/>
    </row>
    <row r="72" spans="1:31">
      <c r="A72" s="108" t="s">
        <v>21</v>
      </c>
      <c r="B72" s="106">
        <v>0</v>
      </c>
      <c r="C72" s="157">
        <v>0</v>
      </c>
      <c r="D72" s="158">
        <v>0</v>
      </c>
      <c r="E72" s="298">
        <f t="shared" si="61"/>
        <v>0</v>
      </c>
      <c r="F72" s="298"/>
      <c r="G72" s="107">
        <f t="shared" si="62"/>
        <v>0</v>
      </c>
      <c r="H72" s="157">
        <v>0</v>
      </c>
      <c r="I72" s="158">
        <v>0</v>
      </c>
      <c r="J72" s="298">
        <f t="shared" si="63"/>
        <v>0</v>
      </c>
      <c r="K72" s="298"/>
      <c r="L72" s="107">
        <f t="shared" si="57"/>
        <v>0</v>
      </c>
      <c r="M72" s="157">
        <v>0</v>
      </c>
      <c r="N72" s="158">
        <v>0</v>
      </c>
      <c r="O72" s="298">
        <f t="shared" si="64"/>
        <v>0</v>
      </c>
      <c r="P72" s="298"/>
      <c r="Q72" s="107">
        <f t="shared" si="58"/>
        <v>0</v>
      </c>
      <c r="R72" s="157">
        <v>0</v>
      </c>
      <c r="S72" s="158">
        <v>0</v>
      </c>
      <c r="T72" s="298">
        <f t="shared" si="65"/>
        <v>0</v>
      </c>
      <c r="U72" s="298"/>
      <c r="V72" s="107">
        <f t="shared" si="59"/>
        <v>0</v>
      </c>
      <c r="W72" s="157">
        <v>0</v>
      </c>
      <c r="X72" s="158">
        <v>0</v>
      </c>
      <c r="Y72" s="298">
        <f t="shared" si="66"/>
        <v>0</v>
      </c>
      <c r="Z72" s="298"/>
      <c r="AA72" s="107">
        <f t="shared" si="60"/>
        <v>0</v>
      </c>
      <c r="AB72" s="84"/>
    </row>
    <row r="73" spans="1:31">
      <c r="A73" s="108" t="s">
        <v>21</v>
      </c>
      <c r="B73" s="106">
        <v>0</v>
      </c>
      <c r="C73" s="157">
        <v>0</v>
      </c>
      <c r="D73" s="158">
        <v>0</v>
      </c>
      <c r="E73" s="298">
        <f t="shared" si="61"/>
        <v>0</v>
      </c>
      <c r="F73" s="298"/>
      <c r="G73" s="107">
        <f t="shared" si="62"/>
        <v>0</v>
      </c>
      <c r="H73" s="157">
        <v>0</v>
      </c>
      <c r="I73" s="158">
        <v>0</v>
      </c>
      <c r="J73" s="298">
        <f t="shared" si="63"/>
        <v>0</v>
      </c>
      <c r="K73" s="298"/>
      <c r="L73" s="107">
        <f t="shared" si="57"/>
        <v>0</v>
      </c>
      <c r="M73" s="157">
        <v>0</v>
      </c>
      <c r="N73" s="158">
        <v>0</v>
      </c>
      <c r="O73" s="298">
        <f t="shared" si="64"/>
        <v>0</v>
      </c>
      <c r="P73" s="298"/>
      <c r="Q73" s="107">
        <f t="shared" si="58"/>
        <v>0</v>
      </c>
      <c r="R73" s="157">
        <v>0</v>
      </c>
      <c r="S73" s="158">
        <v>0</v>
      </c>
      <c r="T73" s="298">
        <f t="shared" si="65"/>
        <v>0</v>
      </c>
      <c r="U73" s="298"/>
      <c r="V73" s="107">
        <f t="shared" si="59"/>
        <v>0</v>
      </c>
      <c r="W73" s="157">
        <v>0</v>
      </c>
      <c r="X73" s="158">
        <v>0</v>
      </c>
      <c r="Y73" s="298">
        <f t="shared" si="66"/>
        <v>0</v>
      </c>
      <c r="Z73" s="298"/>
      <c r="AA73" s="107">
        <f t="shared" si="60"/>
        <v>0</v>
      </c>
      <c r="AB73" s="84"/>
    </row>
    <row r="74" spans="1:31">
      <c r="A74" s="108" t="s">
        <v>21</v>
      </c>
      <c r="B74" s="106">
        <v>0</v>
      </c>
      <c r="C74" s="157">
        <v>0</v>
      </c>
      <c r="D74" s="158">
        <v>0</v>
      </c>
      <c r="E74" s="298">
        <f t="shared" si="61"/>
        <v>0</v>
      </c>
      <c r="F74" s="298"/>
      <c r="G74" s="107">
        <f t="shared" si="62"/>
        <v>0</v>
      </c>
      <c r="H74" s="157">
        <v>0</v>
      </c>
      <c r="I74" s="158">
        <v>0</v>
      </c>
      <c r="J74" s="298">
        <f t="shared" si="63"/>
        <v>0</v>
      </c>
      <c r="K74" s="298"/>
      <c r="L74" s="107">
        <f t="shared" si="57"/>
        <v>0</v>
      </c>
      <c r="M74" s="157">
        <v>0</v>
      </c>
      <c r="N74" s="158">
        <v>0</v>
      </c>
      <c r="O74" s="298">
        <f t="shared" si="64"/>
        <v>0</v>
      </c>
      <c r="P74" s="298"/>
      <c r="Q74" s="107">
        <f t="shared" si="58"/>
        <v>0</v>
      </c>
      <c r="R74" s="157">
        <v>0</v>
      </c>
      <c r="S74" s="158">
        <v>0</v>
      </c>
      <c r="T74" s="298">
        <f t="shared" si="65"/>
        <v>0</v>
      </c>
      <c r="U74" s="298"/>
      <c r="V74" s="107">
        <f t="shared" si="59"/>
        <v>0</v>
      </c>
      <c r="W74" s="157">
        <v>0</v>
      </c>
      <c r="X74" s="158">
        <v>0</v>
      </c>
      <c r="Y74" s="298">
        <f t="shared" si="66"/>
        <v>0</v>
      </c>
      <c r="Z74" s="298"/>
      <c r="AA74" s="107">
        <f t="shared" si="60"/>
        <v>0</v>
      </c>
      <c r="AB74" s="84"/>
    </row>
    <row r="75" spans="1:31">
      <c r="A75" s="108" t="s">
        <v>21</v>
      </c>
      <c r="B75" s="106">
        <v>0</v>
      </c>
      <c r="C75" s="157">
        <v>0</v>
      </c>
      <c r="D75" s="158">
        <v>0</v>
      </c>
      <c r="E75" s="298">
        <f t="shared" si="61"/>
        <v>0</v>
      </c>
      <c r="F75" s="298"/>
      <c r="G75" s="107">
        <f t="shared" si="62"/>
        <v>0</v>
      </c>
      <c r="H75" s="157">
        <v>0</v>
      </c>
      <c r="I75" s="158">
        <v>0</v>
      </c>
      <c r="J75" s="298">
        <f t="shared" si="63"/>
        <v>0</v>
      </c>
      <c r="K75" s="298"/>
      <c r="L75" s="107">
        <f t="shared" si="57"/>
        <v>0</v>
      </c>
      <c r="M75" s="157">
        <v>0</v>
      </c>
      <c r="N75" s="158">
        <v>0</v>
      </c>
      <c r="O75" s="298">
        <f t="shared" si="64"/>
        <v>0</v>
      </c>
      <c r="P75" s="298"/>
      <c r="Q75" s="107">
        <f t="shared" si="58"/>
        <v>0</v>
      </c>
      <c r="R75" s="157">
        <v>0</v>
      </c>
      <c r="S75" s="158">
        <v>0</v>
      </c>
      <c r="T75" s="298">
        <f t="shared" si="65"/>
        <v>0</v>
      </c>
      <c r="U75" s="298"/>
      <c r="V75" s="107">
        <f t="shared" si="59"/>
        <v>0</v>
      </c>
      <c r="W75" s="157">
        <v>0</v>
      </c>
      <c r="X75" s="158">
        <v>0</v>
      </c>
      <c r="Y75" s="298">
        <f t="shared" si="66"/>
        <v>0</v>
      </c>
      <c r="Z75" s="298"/>
      <c r="AA75" s="107">
        <f t="shared" si="60"/>
        <v>0</v>
      </c>
      <c r="AB75" s="84"/>
    </row>
    <row r="76" spans="1:31" ht="15" thickBot="1">
      <c r="A76" s="109" t="s">
        <v>21</v>
      </c>
      <c r="B76" s="110">
        <v>0</v>
      </c>
      <c r="C76" s="159">
        <v>0</v>
      </c>
      <c r="D76" s="160">
        <v>0</v>
      </c>
      <c r="E76" s="308">
        <f t="shared" si="61"/>
        <v>0</v>
      </c>
      <c r="F76" s="308"/>
      <c r="G76" s="161">
        <f t="shared" si="62"/>
        <v>0</v>
      </c>
      <c r="H76" s="159">
        <v>0</v>
      </c>
      <c r="I76" s="160">
        <v>0</v>
      </c>
      <c r="J76" s="308">
        <f t="shared" si="63"/>
        <v>0</v>
      </c>
      <c r="K76" s="308"/>
      <c r="L76" s="161">
        <f t="shared" si="57"/>
        <v>0</v>
      </c>
      <c r="M76" s="159">
        <v>0</v>
      </c>
      <c r="N76" s="160">
        <v>0</v>
      </c>
      <c r="O76" s="308">
        <f t="shared" si="64"/>
        <v>0</v>
      </c>
      <c r="P76" s="308"/>
      <c r="Q76" s="161">
        <f t="shared" si="58"/>
        <v>0</v>
      </c>
      <c r="R76" s="159">
        <v>0</v>
      </c>
      <c r="S76" s="160">
        <v>0</v>
      </c>
      <c r="T76" s="308">
        <f t="shared" si="65"/>
        <v>0</v>
      </c>
      <c r="U76" s="308"/>
      <c r="V76" s="161">
        <f t="shared" si="59"/>
        <v>0</v>
      </c>
      <c r="W76" s="159">
        <v>0</v>
      </c>
      <c r="X76" s="160">
        <v>0</v>
      </c>
      <c r="Y76" s="308">
        <f t="shared" si="66"/>
        <v>0</v>
      </c>
      <c r="Z76" s="308"/>
      <c r="AA76" s="161">
        <f t="shared" si="60"/>
        <v>0</v>
      </c>
      <c r="AB76" s="84"/>
    </row>
    <row r="77" spans="1:31" s="99" customFormat="1">
      <c r="AB77" s="94"/>
      <c r="AC77" s="162"/>
      <c r="AD77" s="162"/>
      <c r="AE77" s="162"/>
    </row>
    <row r="78" spans="1:31" s="99" customFormat="1">
      <c r="AB78" s="94"/>
      <c r="AC78" s="162"/>
      <c r="AD78" s="162"/>
      <c r="AE78" s="162"/>
    </row>
    <row r="79" spans="1:31" s="99" customFormat="1">
      <c r="AB79" s="94"/>
      <c r="AC79" s="162"/>
      <c r="AD79" s="162"/>
      <c r="AE79" s="162"/>
    </row>
    <row r="80" spans="1:31" s="99" customFormat="1">
      <c r="AB80" s="94"/>
      <c r="AC80" s="162"/>
      <c r="AD80" s="162"/>
      <c r="AE80" s="162"/>
    </row>
    <row r="81" spans="28:31" s="99" customFormat="1">
      <c r="AB81" s="94"/>
      <c r="AC81" s="162"/>
      <c r="AD81" s="162"/>
      <c r="AE81" s="162"/>
    </row>
    <row r="82" spans="28:31" s="99" customFormat="1">
      <c r="AB82" s="94"/>
      <c r="AC82" s="162"/>
      <c r="AD82" s="162"/>
      <c r="AE82" s="162"/>
    </row>
    <row r="83" spans="28:31" s="99" customFormat="1">
      <c r="AB83" s="94"/>
      <c r="AC83" s="162"/>
      <c r="AD83" s="162"/>
      <c r="AE83" s="162"/>
    </row>
    <row r="84" spans="28:31" s="99" customFormat="1">
      <c r="AB84" s="94"/>
      <c r="AC84" s="162"/>
      <c r="AD84" s="162"/>
      <c r="AE84" s="162"/>
    </row>
    <row r="85" spans="28:31" s="99" customFormat="1">
      <c r="AB85" s="94"/>
      <c r="AC85" s="162"/>
      <c r="AD85" s="162"/>
      <c r="AE85" s="162"/>
    </row>
    <row r="86" spans="28:31" s="99" customFormat="1">
      <c r="AB86" s="94"/>
      <c r="AC86" s="162"/>
      <c r="AD86" s="162"/>
      <c r="AE86" s="162"/>
    </row>
  </sheetData>
  <sheetProtection algorithmName="SHA-512" hashValue="HBazQS4Fz3cD8S28xQPkxI1NwZUmx4bTw+UCpd6y3bGs/9FgeXSKLGAqTFjYMReQlVYea89VzUtt0PQcqryXxw==" saltValue="ebsGf7YFLmpO5rDnYAqiaQ==" spinCount="100000" sheet="1" objects="1" scenarios="1"/>
  <mergeCells count="241">
    <mergeCell ref="A8:B8"/>
    <mergeCell ref="C8:G8"/>
    <mergeCell ref="H8:L8"/>
    <mergeCell ref="M8:Q8"/>
    <mergeCell ref="R8:V8"/>
    <mergeCell ref="W8:AA8"/>
    <mergeCell ref="A1:A4"/>
    <mergeCell ref="C1:AA1"/>
    <mergeCell ref="C2:AA2"/>
    <mergeCell ref="C3:AA3"/>
    <mergeCell ref="C4:AA4"/>
    <mergeCell ref="A6:C6"/>
    <mergeCell ref="C9:G9"/>
    <mergeCell ref="H9:L9"/>
    <mergeCell ref="M9:Q9"/>
    <mergeCell ref="R9:V9"/>
    <mergeCell ref="W9:AA9"/>
    <mergeCell ref="C10:D10"/>
    <mergeCell ref="E10:F10"/>
    <mergeCell ref="H10:I10"/>
    <mergeCell ref="J10:K10"/>
    <mergeCell ref="M10:N10"/>
    <mergeCell ref="O10:P10"/>
    <mergeCell ref="R10:S10"/>
    <mergeCell ref="T10:U10"/>
    <mergeCell ref="W10:X10"/>
    <mergeCell ref="Y10:Z10"/>
    <mergeCell ref="Y11:Z11"/>
    <mergeCell ref="C12:D12"/>
    <mergeCell ref="E12:F12"/>
    <mergeCell ref="H12:I12"/>
    <mergeCell ref="J12:K12"/>
    <mergeCell ref="M12:N12"/>
    <mergeCell ref="O12:P12"/>
    <mergeCell ref="R12:S12"/>
    <mergeCell ref="T12:U12"/>
    <mergeCell ref="W12:X12"/>
    <mergeCell ref="Y12:Z12"/>
    <mergeCell ref="C11:D11"/>
    <mergeCell ref="E11:F11"/>
    <mergeCell ref="H11:I11"/>
    <mergeCell ref="J11:K11"/>
    <mergeCell ref="M11:N11"/>
    <mergeCell ref="O11:P11"/>
    <mergeCell ref="R11:S11"/>
    <mergeCell ref="T11:U11"/>
    <mergeCell ref="W11:X11"/>
    <mergeCell ref="Y13:Z13"/>
    <mergeCell ref="C14:D14"/>
    <mergeCell ref="E14:F14"/>
    <mergeCell ref="H14:I14"/>
    <mergeCell ref="J14:K14"/>
    <mergeCell ref="M14:N14"/>
    <mergeCell ref="O14:P14"/>
    <mergeCell ref="R14:S14"/>
    <mergeCell ref="T14:U14"/>
    <mergeCell ref="W14:X14"/>
    <mergeCell ref="Y14:Z14"/>
    <mergeCell ref="C13:D13"/>
    <mergeCell ref="E13:F13"/>
    <mergeCell ref="H13:I13"/>
    <mergeCell ref="J13:K13"/>
    <mergeCell ref="M13:N13"/>
    <mergeCell ref="O13:P13"/>
    <mergeCell ref="R13:S13"/>
    <mergeCell ref="T13:U13"/>
    <mergeCell ref="W13:X13"/>
    <mergeCell ref="Y15:Z15"/>
    <mergeCell ref="C16:D16"/>
    <mergeCell ref="E16:F16"/>
    <mergeCell ref="H16:I16"/>
    <mergeCell ref="J16:K16"/>
    <mergeCell ref="M16:N16"/>
    <mergeCell ref="O16:P16"/>
    <mergeCell ref="R16:S16"/>
    <mergeCell ref="T16:U16"/>
    <mergeCell ref="W16:X16"/>
    <mergeCell ref="Y16:Z16"/>
    <mergeCell ref="C15:D15"/>
    <mergeCell ref="E15:F15"/>
    <mergeCell ref="H15:I15"/>
    <mergeCell ref="J15:K15"/>
    <mergeCell ref="M15:N15"/>
    <mergeCell ref="O15:P15"/>
    <mergeCell ref="R15:S15"/>
    <mergeCell ref="T15:U15"/>
    <mergeCell ref="W15:X15"/>
    <mergeCell ref="Y17:Z17"/>
    <mergeCell ref="C18:D18"/>
    <mergeCell ref="E18:F18"/>
    <mergeCell ref="H18:I18"/>
    <mergeCell ref="J18:K18"/>
    <mergeCell ref="M18:N18"/>
    <mergeCell ref="O18:P18"/>
    <mergeCell ref="R18:S18"/>
    <mergeCell ref="T18:U18"/>
    <mergeCell ref="W18:X18"/>
    <mergeCell ref="Y18:Z18"/>
    <mergeCell ref="C17:D17"/>
    <mergeCell ref="E17:F17"/>
    <mergeCell ref="H17:I17"/>
    <mergeCell ref="J17:K17"/>
    <mergeCell ref="M17:N17"/>
    <mergeCell ref="O17:P17"/>
    <mergeCell ref="R17:S17"/>
    <mergeCell ref="T17:U17"/>
    <mergeCell ref="W17:X17"/>
    <mergeCell ref="Y19:Z19"/>
    <mergeCell ref="C20:D20"/>
    <mergeCell ref="E20:F20"/>
    <mergeCell ref="H20:I20"/>
    <mergeCell ref="J20:K20"/>
    <mergeCell ref="M20:N20"/>
    <mergeCell ref="O20:P20"/>
    <mergeCell ref="R20:S20"/>
    <mergeCell ref="T20:U20"/>
    <mergeCell ref="W20:X20"/>
    <mergeCell ref="Y20:Z20"/>
    <mergeCell ref="C19:D19"/>
    <mergeCell ref="E19:F19"/>
    <mergeCell ref="H19:I19"/>
    <mergeCell ref="J19:K19"/>
    <mergeCell ref="M19:N19"/>
    <mergeCell ref="O19:P19"/>
    <mergeCell ref="R19:S19"/>
    <mergeCell ref="T19:U19"/>
    <mergeCell ref="W19:X19"/>
    <mergeCell ref="Y21:Z21"/>
    <mergeCell ref="C22:D22"/>
    <mergeCell ref="E22:F22"/>
    <mergeCell ref="H22:I22"/>
    <mergeCell ref="J22:K22"/>
    <mergeCell ref="M22:N22"/>
    <mergeCell ref="O22:P22"/>
    <mergeCell ref="R22:S22"/>
    <mergeCell ref="T22:U22"/>
    <mergeCell ref="W22:X22"/>
    <mergeCell ref="Y22:Z22"/>
    <mergeCell ref="C21:D21"/>
    <mergeCell ref="E21:F21"/>
    <mergeCell ref="H21:I21"/>
    <mergeCell ref="J21:K21"/>
    <mergeCell ref="M21:N21"/>
    <mergeCell ref="O21:P21"/>
    <mergeCell ref="R21:S21"/>
    <mergeCell ref="T21:U21"/>
    <mergeCell ref="W21:X21"/>
    <mergeCell ref="Y23:Z23"/>
    <mergeCell ref="C24:D24"/>
    <mergeCell ref="E24:F24"/>
    <mergeCell ref="H24:I24"/>
    <mergeCell ref="J24:K24"/>
    <mergeCell ref="M24:N24"/>
    <mergeCell ref="C26:G26"/>
    <mergeCell ref="H26:L26"/>
    <mergeCell ref="M26:Q26"/>
    <mergeCell ref="R26:V26"/>
    <mergeCell ref="W26:AA26"/>
    <mergeCell ref="C23:D23"/>
    <mergeCell ref="E23:F23"/>
    <mergeCell ref="H23:I23"/>
    <mergeCell ref="J23:K23"/>
    <mergeCell ref="M23:N23"/>
    <mergeCell ref="O23:P23"/>
    <mergeCell ref="R23:S23"/>
    <mergeCell ref="T23:U23"/>
    <mergeCell ref="W23:X23"/>
    <mergeCell ref="A41:AA41"/>
    <mergeCell ref="O24:P24"/>
    <mergeCell ref="R24:S24"/>
    <mergeCell ref="T24:U24"/>
    <mergeCell ref="W24:X24"/>
    <mergeCell ref="Y24:Z24"/>
    <mergeCell ref="A25:AA25"/>
    <mergeCell ref="C54:G54"/>
    <mergeCell ref="H54:L54"/>
    <mergeCell ref="M54:Q54"/>
    <mergeCell ref="R54:V54"/>
    <mergeCell ref="W54:AA54"/>
    <mergeCell ref="A65:AA65"/>
    <mergeCell ref="C42:G42"/>
    <mergeCell ref="H42:L42"/>
    <mergeCell ref="M42:Q42"/>
    <mergeCell ref="R42:V42"/>
    <mergeCell ref="W42:AA42"/>
    <mergeCell ref="A53:AA53"/>
    <mergeCell ref="C66:G66"/>
    <mergeCell ref="H66:L66"/>
    <mergeCell ref="M66:Q66"/>
    <mergeCell ref="R66:V66"/>
    <mergeCell ref="W66:AA66"/>
    <mergeCell ref="E67:F67"/>
    <mergeCell ref="J67:K67"/>
    <mergeCell ref="O67:P67"/>
    <mergeCell ref="T67:U67"/>
    <mergeCell ref="Y67:Z67"/>
    <mergeCell ref="E68:F68"/>
    <mergeCell ref="J68:K68"/>
    <mergeCell ref="O68:P68"/>
    <mergeCell ref="T68:U68"/>
    <mergeCell ref="Y68:Z68"/>
    <mergeCell ref="E69:F69"/>
    <mergeCell ref="J69:K69"/>
    <mergeCell ref="O69:P69"/>
    <mergeCell ref="T69:U69"/>
    <mergeCell ref="Y69:Z69"/>
    <mergeCell ref="E70:F70"/>
    <mergeCell ref="J70:K70"/>
    <mergeCell ref="O70:P70"/>
    <mergeCell ref="T70:U70"/>
    <mergeCell ref="Y70:Z70"/>
    <mergeCell ref="E71:F71"/>
    <mergeCell ref="J71:K71"/>
    <mergeCell ref="O71:P71"/>
    <mergeCell ref="T71:U71"/>
    <mergeCell ref="Y71:Z71"/>
    <mergeCell ref="E72:F72"/>
    <mergeCell ref="J72:K72"/>
    <mergeCell ref="O72:P72"/>
    <mergeCell ref="T72:U72"/>
    <mergeCell ref="Y72:Z72"/>
    <mergeCell ref="E73:F73"/>
    <mergeCell ref="J73:K73"/>
    <mergeCell ref="O73:P73"/>
    <mergeCell ref="T73:U73"/>
    <mergeCell ref="Y73:Z73"/>
    <mergeCell ref="E76:F76"/>
    <mergeCell ref="J76:K76"/>
    <mergeCell ref="O76:P76"/>
    <mergeCell ref="T76:U76"/>
    <mergeCell ref="Y76:Z76"/>
    <mergeCell ref="E74:F74"/>
    <mergeCell ref="J74:K74"/>
    <mergeCell ref="O74:P74"/>
    <mergeCell ref="T74:U74"/>
    <mergeCell ref="Y74:Z74"/>
    <mergeCell ref="E75:F75"/>
    <mergeCell ref="J75:K75"/>
    <mergeCell ref="O75:P75"/>
    <mergeCell ref="T75:U75"/>
    <mergeCell ref="Y75:Z75"/>
  </mergeCells>
  <hyperlinks>
    <hyperlink ref="A1:A4" r:id="rId1" display="Click to Convert Percent Effort to Calendar Months " xr:uid="{00000000-0004-0000-0200-000000000000}"/>
  </hyperlinks>
  <pageMargins left="0.8" right="0.8" top="0.8" bottom="0.8" header="0.3" footer="0.3"/>
  <pageSetup scale="42" fitToHeight="0" orientation="landscape" r:id="rId2"/>
  <headerFooter>
    <oddFooter>&amp;CFY2020</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1265" r:id="rId5" name="Drop Down 1">
              <controlPr locked="0" defaultSize="0" autoLine="0" autoPict="0">
                <anchor moveWithCells="1">
                  <from>
                    <xdr:col>3</xdr:col>
                    <xdr:colOff>7620</xdr:colOff>
                    <xdr:row>5</xdr:row>
                    <xdr:rowOff>0</xdr:rowOff>
                  </from>
                  <to>
                    <xdr:col>4</xdr:col>
                    <xdr:colOff>350520</xdr:colOff>
                    <xdr:row>6</xdr:row>
                    <xdr:rowOff>22860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G64"/>
  <sheetViews>
    <sheetView topLeftCell="A16" zoomScaleNormal="100" workbookViewId="0">
      <selection activeCell="C28" sqref="C28"/>
    </sheetView>
  </sheetViews>
  <sheetFormatPr defaultColWidth="9.109375" defaultRowHeight="14.4"/>
  <cols>
    <col min="1" max="1" width="13.6640625" style="162" customWidth="1"/>
    <col min="2" max="2" width="38.44140625" style="162" customWidth="1"/>
    <col min="3" max="5" width="12.88671875" style="162" customWidth="1"/>
    <col min="6" max="15" width="9" style="164" customWidth="1"/>
    <col min="16" max="33" width="9.109375" style="162"/>
    <col min="34" max="16384" width="9.109375" style="165"/>
  </cols>
  <sheetData>
    <row r="1" spans="1:15">
      <c r="A1" s="163" t="s">
        <v>35</v>
      </c>
      <c r="B1" s="163"/>
      <c r="C1" s="332"/>
      <c r="D1" s="332"/>
      <c r="E1" s="163"/>
    </row>
    <row r="2" spans="1:15">
      <c r="A2" s="333" t="s">
        <v>36</v>
      </c>
      <c r="B2" s="333"/>
      <c r="C2" s="333"/>
      <c r="D2" s="333"/>
      <c r="E2" s="166"/>
    </row>
    <row r="3" spans="1:15">
      <c r="A3" s="333" t="s">
        <v>37</v>
      </c>
      <c r="B3" s="333"/>
      <c r="C3" s="333"/>
      <c r="D3" s="333"/>
      <c r="E3" s="333"/>
    </row>
    <row r="4" spans="1:15">
      <c r="A4" s="334"/>
      <c r="B4" s="334"/>
      <c r="C4" s="334"/>
      <c r="D4" s="334"/>
      <c r="E4" s="334"/>
    </row>
    <row r="5" spans="1:15">
      <c r="A5" s="335" t="s">
        <v>38</v>
      </c>
      <c r="B5" s="335"/>
      <c r="C5" s="335"/>
      <c r="D5" s="335"/>
      <c r="E5" s="335"/>
    </row>
    <row r="6" spans="1:15">
      <c r="A6" s="167" t="s">
        <v>39</v>
      </c>
      <c r="B6" s="254"/>
      <c r="C6" s="168" t="s">
        <v>40</v>
      </c>
      <c r="D6" s="330"/>
      <c r="E6" s="331"/>
    </row>
    <row r="7" spans="1:15">
      <c r="A7" s="169" t="s">
        <v>41</v>
      </c>
      <c r="B7" s="255"/>
      <c r="C7" s="170" t="s">
        <v>42</v>
      </c>
      <c r="D7" s="336"/>
      <c r="E7" s="337"/>
    </row>
    <row r="8" spans="1:15">
      <c r="A8" s="171" t="s">
        <v>43</v>
      </c>
      <c r="B8" s="338" t="str">
        <f>'Salary Worksheet'!$C$2</f>
        <v>Insert Name of PD/PI</v>
      </c>
      <c r="C8" s="339"/>
      <c r="D8" s="339"/>
      <c r="E8" s="340"/>
    </row>
    <row r="9" spans="1:15">
      <c r="A9" s="171" t="s">
        <v>44</v>
      </c>
      <c r="B9" s="338" t="str">
        <f>'Salary Worksheet'!$C$3</f>
        <v>Insert Name of Sponsor</v>
      </c>
      <c r="C9" s="339"/>
      <c r="D9" s="339"/>
      <c r="E9" s="340"/>
    </row>
    <row r="10" spans="1:15">
      <c r="A10" s="171" t="s">
        <v>45</v>
      </c>
      <c r="B10" s="338" t="str">
        <f>'Salary Worksheet'!$C$4</f>
        <v>Insert Title of Project</v>
      </c>
      <c r="C10" s="339"/>
      <c r="D10" s="339"/>
      <c r="E10" s="340"/>
    </row>
    <row r="11" spans="1:15">
      <c r="A11" s="341"/>
      <c r="B11" s="342"/>
      <c r="C11" s="342"/>
      <c r="D11" s="342"/>
      <c r="E11" s="342"/>
    </row>
    <row r="12" spans="1:15">
      <c r="A12" s="6" t="s">
        <v>46</v>
      </c>
      <c r="B12" s="172" t="s">
        <v>47</v>
      </c>
      <c r="C12" s="173" t="s">
        <v>44</v>
      </c>
      <c r="D12" s="250" t="s">
        <v>48</v>
      </c>
      <c r="E12" s="173" t="s">
        <v>49</v>
      </c>
      <c r="F12" s="325" t="s">
        <v>183</v>
      </c>
      <c r="G12" s="326"/>
      <c r="H12" s="326"/>
      <c r="I12" s="326"/>
      <c r="J12" s="326"/>
      <c r="K12" s="326"/>
      <c r="L12" s="326"/>
      <c r="M12" s="326"/>
      <c r="N12" s="326"/>
      <c r="O12" s="326"/>
    </row>
    <row r="13" spans="1:15">
      <c r="A13" s="7">
        <v>700483</v>
      </c>
      <c r="B13" s="174" t="s">
        <v>122</v>
      </c>
      <c r="C13" s="175">
        <f>ROUND(SUM('Salary Worksheet'!E11:F24)+SUM('Salary Worksheet'!E28:E40),0)</f>
        <v>0</v>
      </c>
      <c r="D13" s="175">
        <f>ROUND(SUM('CostShare Salary Worksheet'!E11:F24)+SUM('CostShare Salary Worksheet'!E28:E40),0)</f>
        <v>0</v>
      </c>
      <c r="E13" s="175">
        <f t="shared" ref="E13:E39" si="0">SUM(C13,D13)</f>
        <v>0</v>
      </c>
      <c r="F13" s="327" t="s">
        <v>246</v>
      </c>
      <c r="G13" s="328"/>
      <c r="H13" s="328"/>
      <c r="I13" s="328"/>
      <c r="J13" s="328"/>
      <c r="K13" s="328"/>
      <c r="L13" s="328"/>
      <c r="M13" s="328"/>
      <c r="N13" s="328"/>
      <c r="O13" s="329"/>
    </row>
    <row r="14" spans="1:15">
      <c r="A14" s="7"/>
      <c r="B14" s="176" t="s">
        <v>51</v>
      </c>
      <c r="C14" s="175">
        <f>ROUND(SUM('Salary Worksheet'!F28:F40),0)</f>
        <v>0</v>
      </c>
      <c r="D14" s="177">
        <f>ROUND(SUM('CostShare Salary Worksheet'!F28:F40),0)</f>
        <v>0</v>
      </c>
      <c r="E14" s="175">
        <f t="shared" si="0"/>
        <v>0</v>
      </c>
      <c r="F14" s="322"/>
      <c r="G14" s="323"/>
      <c r="H14" s="323"/>
      <c r="I14" s="323"/>
      <c r="J14" s="323"/>
      <c r="K14" s="323"/>
      <c r="L14" s="323"/>
      <c r="M14" s="323"/>
      <c r="N14" s="323"/>
      <c r="O14" s="324"/>
    </row>
    <row r="15" spans="1:15">
      <c r="A15" s="7">
        <v>700484</v>
      </c>
      <c r="B15" s="174" t="s">
        <v>123</v>
      </c>
      <c r="C15" s="175">
        <f>ROUND(SUM('Salary Worksheet'!E68:F76),0)</f>
        <v>0</v>
      </c>
      <c r="D15" s="177">
        <f>ROUND(SUM('CostShare Salary Worksheet'!E68:G76),0)</f>
        <v>0</v>
      </c>
      <c r="E15" s="175">
        <f t="shared" si="0"/>
        <v>0</v>
      </c>
      <c r="F15" s="322"/>
      <c r="G15" s="323"/>
      <c r="H15" s="323"/>
      <c r="I15" s="323"/>
      <c r="J15" s="323"/>
      <c r="K15" s="323"/>
      <c r="L15" s="323"/>
      <c r="M15" s="323"/>
      <c r="N15" s="323"/>
      <c r="O15" s="324"/>
    </row>
    <row r="16" spans="1:15">
      <c r="A16" s="7"/>
      <c r="B16" s="178" t="s">
        <v>27</v>
      </c>
      <c r="C16" s="175">
        <f>ROUND(SUM('Salary Worksheet'!E44:F52),0)</f>
        <v>0</v>
      </c>
      <c r="D16" s="175">
        <f>ROUND(SUM('CostShare Salary Worksheet'!E44:F52),0)</f>
        <v>0</v>
      </c>
      <c r="E16" s="175">
        <f t="shared" si="0"/>
        <v>0</v>
      </c>
      <c r="F16" s="322"/>
      <c r="G16" s="323"/>
      <c r="H16" s="323"/>
      <c r="I16" s="323"/>
      <c r="J16" s="323"/>
      <c r="K16" s="323"/>
      <c r="L16" s="323"/>
      <c r="M16" s="323"/>
      <c r="N16" s="323"/>
      <c r="O16" s="324"/>
    </row>
    <row r="17" spans="1:15">
      <c r="A17" s="7"/>
      <c r="B17" s="178" t="s">
        <v>31</v>
      </c>
      <c r="C17" s="175">
        <f>ROUND(SUM('Salary Worksheet'!E56:G64),0)</f>
        <v>0</v>
      </c>
      <c r="D17" s="179">
        <f>ROUND(SUM('CostShare Salary Worksheet'!E56:G64),0)</f>
        <v>0</v>
      </c>
      <c r="E17" s="175">
        <f t="shared" si="0"/>
        <v>0</v>
      </c>
      <c r="F17" s="322"/>
      <c r="G17" s="323"/>
      <c r="H17" s="323"/>
      <c r="I17" s="323"/>
      <c r="J17" s="323"/>
      <c r="K17" s="323"/>
      <c r="L17" s="323"/>
      <c r="M17" s="323"/>
      <c r="N17" s="323"/>
      <c r="O17" s="324"/>
    </row>
    <row r="18" spans="1:15">
      <c r="A18" s="7">
        <v>700829</v>
      </c>
      <c r="B18" s="180" t="s">
        <v>53</v>
      </c>
      <c r="C18" s="175">
        <f>ROUND(SUM('Salary Worksheet'!G11:G24)+SUM('Salary Worksheet'!G28:G40)+SUM('Salary Worksheet'!G44:G52)+SUM('Salary Worksheet'!G68:G76),0)</f>
        <v>0</v>
      </c>
      <c r="D18" s="177">
        <f>ROUND(SUM('CostShare Salary Worksheet'!G11:G24)+SUM('CostShare Salary Worksheet'!G28:G40)+SUM('CostShare Salary Worksheet'!G44:G52)+SUM('CostShare Salary Worksheet'!G68:G76),0)</f>
        <v>0</v>
      </c>
      <c r="E18" s="175">
        <f>SUM(C18,D18)</f>
        <v>0</v>
      </c>
      <c r="F18" s="322"/>
      <c r="G18" s="323"/>
      <c r="H18" s="323"/>
      <c r="I18" s="323"/>
      <c r="J18" s="323"/>
      <c r="K18" s="323"/>
      <c r="L18" s="323"/>
      <c r="M18" s="323"/>
      <c r="N18" s="323"/>
      <c r="O18" s="324"/>
    </row>
    <row r="19" spans="1:15">
      <c r="A19" s="7"/>
      <c r="B19" s="181" t="s">
        <v>187</v>
      </c>
      <c r="C19" s="182">
        <f>SUM(C13:C18)</f>
        <v>0</v>
      </c>
      <c r="D19" s="183">
        <f>SUM(D13:D18)</f>
        <v>0</v>
      </c>
      <c r="E19" s="183">
        <f>SUM(C19,D19)</f>
        <v>0</v>
      </c>
      <c r="F19" s="266"/>
      <c r="G19" s="267"/>
      <c r="H19" s="267"/>
      <c r="I19" s="267"/>
      <c r="J19" s="267"/>
      <c r="K19" s="267"/>
      <c r="L19" s="267"/>
      <c r="M19" s="267"/>
      <c r="N19" s="267"/>
      <c r="O19" s="268"/>
    </row>
    <row r="20" spans="1:15">
      <c r="A20" s="7">
        <v>700485</v>
      </c>
      <c r="B20" s="184" t="s">
        <v>124</v>
      </c>
      <c r="C20" s="251">
        <v>0</v>
      </c>
      <c r="D20" s="251">
        <v>0</v>
      </c>
      <c r="E20" s="252">
        <f>SUM(C20,D20)</f>
        <v>0</v>
      </c>
      <c r="F20" s="322"/>
      <c r="G20" s="323"/>
      <c r="H20" s="323"/>
      <c r="I20" s="323"/>
      <c r="J20" s="323"/>
      <c r="K20" s="323"/>
      <c r="L20" s="323"/>
      <c r="M20" s="323"/>
      <c r="N20" s="323"/>
      <c r="O20" s="324"/>
    </row>
    <row r="21" spans="1:15">
      <c r="A21" s="7">
        <v>700486</v>
      </c>
      <c r="B21" s="174" t="s">
        <v>55</v>
      </c>
      <c r="C21" s="251">
        <v>0</v>
      </c>
      <c r="D21" s="251">
        <v>0</v>
      </c>
      <c r="E21" s="252">
        <f>SUM(C21,D21)</f>
        <v>0</v>
      </c>
      <c r="F21" s="322"/>
      <c r="G21" s="323"/>
      <c r="H21" s="323"/>
      <c r="I21" s="323"/>
      <c r="J21" s="323"/>
      <c r="K21" s="323"/>
      <c r="L21" s="323"/>
      <c r="M21" s="323"/>
      <c r="N21" s="323"/>
      <c r="O21" s="324"/>
    </row>
    <row r="22" spans="1:15">
      <c r="A22" s="8">
        <v>700489</v>
      </c>
      <c r="B22" s="185" t="s">
        <v>125</v>
      </c>
      <c r="C22" s="251">
        <v>0</v>
      </c>
      <c r="D22" s="251">
        <v>0</v>
      </c>
      <c r="E22" s="252">
        <f t="shared" si="0"/>
        <v>0</v>
      </c>
      <c r="F22" s="322"/>
      <c r="G22" s="323"/>
      <c r="H22" s="323"/>
      <c r="I22" s="323"/>
      <c r="J22" s="323"/>
      <c r="K22" s="323"/>
      <c r="L22" s="323"/>
      <c r="M22" s="323"/>
      <c r="N22" s="323"/>
      <c r="O22" s="324"/>
    </row>
    <row r="23" spans="1:15">
      <c r="A23" s="8">
        <v>700877</v>
      </c>
      <c r="B23" s="185" t="s">
        <v>126</v>
      </c>
      <c r="C23" s="251">
        <v>0</v>
      </c>
      <c r="D23" s="251">
        <v>0</v>
      </c>
      <c r="E23" s="252">
        <f t="shared" si="0"/>
        <v>0</v>
      </c>
      <c r="F23" s="322"/>
      <c r="G23" s="323"/>
      <c r="H23" s="323"/>
      <c r="I23" s="323"/>
      <c r="J23" s="323"/>
      <c r="K23" s="323"/>
      <c r="L23" s="323"/>
      <c r="M23" s="323"/>
      <c r="N23" s="323"/>
      <c r="O23" s="324"/>
    </row>
    <row r="24" spans="1:15" ht="28.8">
      <c r="A24" s="8">
        <v>700488</v>
      </c>
      <c r="B24" s="185" t="s">
        <v>127</v>
      </c>
      <c r="C24" s="251">
        <v>0</v>
      </c>
      <c r="D24" s="251">
        <v>0</v>
      </c>
      <c r="E24" s="252">
        <f t="shared" si="0"/>
        <v>0</v>
      </c>
      <c r="F24" s="322"/>
      <c r="G24" s="323"/>
      <c r="H24" s="323"/>
      <c r="I24" s="323"/>
      <c r="J24" s="323"/>
      <c r="K24" s="323"/>
      <c r="L24" s="323"/>
      <c r="M24" s="323"/>
      <c r="N24" s="323"/>
      <c r="O24" s="324"/>
    </row>
    <row r="25" spans="1:15" ht="28.8">
      <c r="A25" s="8">
        <v>700849</v>
      </c>
      <c r="B25" s="185" t="s">
        <v>128</v>
      </c>
      <c r="C25" s="251">
        <v>0</v>
      </c>
      <c r="D25" s="251">
        <v>0</v>
      </c>
      <c r="E25" s="252">
        <f t="shared" si="0"/>
        <v>0</v>
      </c>
      <c r="F25" s="322"/>
      <c r="G25" s="323"/>
      <c r="H25" s="323"/>
      <c r="I25" s="323"/>
      <c r="J25" s="323"/>
      <c r="K25" s="323"/>
      <c r="L25" s="323"/>
      <c r="M25" s="323"/>
      <c r="N25" s="323"/>
      <c r="O25" s="324"/>
    </row>
    <row r="26" spans="1:15" ht="28.8">
      <c r="A26" s="8">
        <v>700850</v>
      </c>
      <c r="B26" s="185" t="s">
        <v>129</v>
      </c>
      <c r="C26" s="251">
        <v>0</v>
      </c>
      <c r="D26" s="251">
        <v>0</v>
      </c>
      <c r="E26" s="252">
        <f t="shared" si="0"/>
        <v>0</v>
      </c>
      <c r="F26" s="319"/>
      <c r="G26" s="320"/>
      <c r="H26" s="320"/>
      <c r="I26" s="320"/>
      <c r="J26" s="320"/>
      <c r="K26" s="320"/>
      <c r="L26" s="320"/>
      <c r="M26" s="320"/>
      <c r="N26" s="320"/>
      <c r="O26" s="321"/>
    </row>
    <row r="27" spans="1:15">
      <c r="A27" s="8">
        <v>700457</v>
      </c>
      <c r="B27" s="185" t="s">
        <v>61</v>
      </c>
      <c r="C27" s="251">
        <v>0</v>
      </c>
      <c r="D27" s="251">
        <v>0</v>
      </c>
      <c r="E27" s="252">
        <f t="shared" si="0"/>
        <v>0</v>
      </c>
      <c r="F27" s="319"/>
      <c r="G27" s="320"/>
      <c r="H27" s="320"/>
      <c r="I27" s="320"/>
      <c r="J27" s="320"/>
      <c r="K27" s="320"/>
      <c r="L27" s="320"/>
      <c r="M27" s="320"/>
      <c r="N27" s="320"/>
      <c r="O27" s="321"/>
    </row>
    <row r="28" spans="1:15" ht="26.4">
      <c r="A28" s="8">
        <v>700883</v>
      </c>
      <c r="B28" s="185" t="s">
        <v>62</v>
      </c>
      <c r="C28" s="251">
        <v>0</v>
      </c>
      <c r="D28" s="251">
        <v>0</v>
      </c>
      <c r="E28" s="252">
        <f t="shared" si="0"/>
        <v>0</v>
      </c>
      <c r="F28" s="319"/>
      <c r="G28" s="320"/>
      <c r="H28" s="320"/>
      <c r="I28" s="320"/>
      <c r="J28" s="320"/>
      <c r="K28" s="320"/>
      <c r="L28" s="320"/>
      <c r="M28" s="320"/>
      <c r="N28" s="320"/>
      <c r="O28" s="321"/>
    </row>
    <row r="29" spans="1:15">
      <c r="A29" s="8">
        <v>700459</v>
      </c>
      <c r="B29" s="185" t="s">
        <v>63</v>
      </c>
      <c r="C29" s="251">
        <v>0</v>
      </c>
      <c r="D29" s="251">
        <v>0</v>
      </c>
      <c r="E29" s="252">
        <f t="shared" si="0"/>
        <v>0</v>
      </c>
      <c r="F29" s="319"/>
      <c r="G29" s="320"/>
      <c r="H29" s="320"/>
      <c r="I29" s="320"/>
      <c r="J29" s="320"/>
      <c r="K29" s="320"/>
      <c r="L29" s="320"/>
      <c r="M29" s="320"/>
      <c r="N29" s="320"/>
      <c r="O29" s="321"/>
    </row>
    <row r="30" spans="1:15">
      <c r="A30" s="8">
        <v>700494</v>
      </c>
      <c r="B30" s="185" t="s">
        <v>64</v>
      </c>
      <c r="C30" s="251">
        <v>0</v>
      </c>
      <c r="D30" s="251">
        <v>0</v>
      </c>
      <c r="E30" s="252">
        <f t="shared" si="0"/>
        <v>0</v>
      </c>
      <c r="F30" s="319"/>
      <c r="G30" s="320"/>
      <c r="H30" s="320"/>
      <c r="I30" s="320"/>
      <c r="J30" s="320"/>
      <c r="K30" s="320"/>
      <c r="L30" s="320"/>
      <c r="M30" s="320"/>
      <c r="N30" s="320"/>
      <c r="O30" s="321"/>
    </row>
    <row r="31" spans="1:15">
      <c r="A31" s="8">
        <v>700825</v>
      </c>
      <c r="B31" s="185" t="s">
        <v>130</v>
      </c>
      <c r="C31" s="251">
        <v>0</v>
      </c>
      <c r="D31" s="251">
        <v>0</v>
      </c>
      <c r="E31" s="252">
        <f t="shared" si="0"/>
        <v>0</v>
      </c>
      <c r="F31" s="319"/>
      <c r="G31" s="320"/>
      <c r="H31" s="320"/>
      <c r="I31" s="320"/>
      <c r="J31" s="320"/>
      <c r="K31" s="320"/>
      <c r="L31" s="320"/>
      <c r="M31" s="320"/>
      <c r="N31" s="320"/>
      <c r="O31" s="321"/>
    </row>
    <row r="32" spans="1:15">
      <c r="A32" s="8"/>
      <c r="B32" s="185" t="s">
        <v>66</v>
      </c>
      <c r="C32" s="251">
        <v>0</v>
      </c>
      <c r="D32" s="251">
        <v>0</v>
      </c>
      <c r="E32" s="252">
        <f t="shared" si="0"/>
        <v>0</v>
      </c>
      <c r="F32" s="319"/>
      <c r="G32" s="320"/>
      <c r="H32" s="320"/>
      <c r="I32" s="320"/>
      <c r="J32" s="320"/>
      <c r="K32" s="320"/>
      <c r="L32" s="320"/>
      <c r="M32" s="320"/>
      <c r="N32" s="320"/>
      <c r="O32" s="321"/>
    </row>
    <row r="33" spans="1:33">
      <c r="A33" s="9">
        <v>700503</v>
      </c>
      <c r="B33" s="185" t="s">
        <v>131</v>
      </c>
      <c r="C33" s="253">
        <v>0</v>
      </c>
      <c r="D33" s="251">
        <v>0</v>
      </c>
      <c r="E33" s="252">
        <f t="shared" si="0"/>
        <v>0</v>
      </c>
      <c r="F33" s="319"/>
      <c r="G33" s="320"/>
      <c r="H33" s="320"/>
      <c r="I33" s="320"/>
      <c r="J33" s="320"/>
      <c r="K33" s="320"/>
      <c r="L33" s="320"/>
      <c r="M33" s="320"/>
      <c r="N33" s="320"/>
      <c r="O33" s="321"/>
    </row>
    <row r="34" spans="1:33" ht="28.8">
      <c r="A34" s="9"/>
      <c r="B34" s="185" t="s">
        <v>132</v>
      </c>
      <c r="C34" s="251">
        <v>0</v>
      </c>
      <c r="D34" s="253">
        <v>0</v>
      </c>
      <c r="E34" s="252">
        <f t="shared" si="0"/>
        <v>0</v>
      </c>
      <c r="F34" s="319"/>
      <c r="G34" s="320"/>
      <c r="H34" s="320"/>
      <c r="I34" s="320"/>
      <c r="J34" s="320"/>
      <c r="K34" s="320"/>
      <c r="L34" s="320"/>
      <c r="M34" s="320"/>
      <c r="N34" s="320"/>
      <c r="O34" s="321"/>
    </row>
    <row r="35" spans="1:33">
      <c r="A35" s="10"/>
      <c r="B35" s="185" t="s">
        <v>69</v>
      </c>
      <c r="C35" s="175">
        <f>SUM(C19:C34)</f>
        <v>0</v>
      </c>
      <c r="D35" s="175">
        <f>SUM(D19:D34)</f>
        <v>0</v>
      </c>
      <c r="E35" s="175">
        <f t="shared" si="0"/>
        <v>0</v>
      </c>
      <c r="F35" s="319"/>
      <c r="G35" s="320"/>
      <c r="H35" s="320"/>
      <c r="I35" s="320"/>
      <c r="J35" s="320"/>
      <c r="K35" s="320"/>
      <c r="L35" s="320"/>
      <c r="M35" s="320"/>
      <c r="N35" s="320"/>
      <c r="O35" s="321"/>
    </row>
    <row r="36" spans="1:33">
      <c r="A36" s="10"/>
      <c r="B36" s="186" t="s">
        <v>70</v>
      </c>
      <c r="C36" s="175">
        <f>IF(B36=B42,(C42),(IF(B36=B43,(C43),(IF(B36=B44,(C44),(IF(B36=B45,(C45),IF(B36=B46,(C46),0))))))))</f>
        <v>0</v>
      </c>
      <c r="D36" s="175">
        <f>IF(B36=B42,(D42),(IF(B36=B43,(D43),(IF(B36=B44,(D44),(IF(B36=B45,(D45),IF(B36=B46,(D46),0))))))))</f>
        <v>0</v>
      </c>
      <c r="E36" s="175">
        <f t="shared" si="0"/>
        <v>0</v>
      </c>
      <c r="F36" s="319"/>
      <c r="G36" s="320"/>
      <c r="H36" s="320"/>
      <c r="I36" s="320"/>
      <c r="J36" s="320"/>
      <c r="K36" s="320"/>
      <c r="L36" s="320"/>
      <c r="M36" s="320"/>
      <c r="N36" s="320"/>
      <c r="O36" s="321"/>
    </row>
    <row r="37" spans="1:33" ht="26.4">
      <c r="A37" s="10"/>
      <c r="B37" s="187" t="s">
        <v>71</v>
      </c>
      <c r="C37" s="188">
        <v>0</v>
      </c>
      <c r="D37" s="188">
        <v>0</v>
      </c>
      <c r="E37" s="244"/>
      <c r="F37" s="319"/>
      <c r="G37" s="320"/>
      <c r="H37" s="320"/>
      <c r="I37" s="320"/>
      <c r="J37" s="320"/>
      <c r="K37" s="320"/>
      <c r="L37" s="320"/>
      <c r="M37" s="320"/>
      <c r="N37" s="320"/>
      <c r="O37" s="321"/>
    </row>
    <row r="38" spans="1:33">
      <c r="A38" s="11">
        <v>700828</v>
      </c>
      <c r="B38" s="185" t="s">
        <v>72</v>
      </c>
      <c r="C38" s="175">
        <f>C36*C37</f>
        <v>0</v>
      </c>
      <c r="D38" s="175">
        <f>D36*D37</f>
        <v>0</v>
      </c>
      <c r="E38" s="175">
        <f t="shared" si="0"/>
        <v>0</v>
      </c>
      <c r="F38" s="319"/>
      <c r="G38" s="320"/>
      <c r="H38" s="320"/>
      <c r="I38" s="320"/>
      <c r="J38" s="320"/>
      <c r="K38" s="320"/>
      <c r="L38" s="320"/>
      <c r="M38" s="320"/>
      <c r="N38" s="320"/>
      <c r="O38" s="321"/>
    </row>
    <row r="39" spans="1:33">
      <c r="A39" s="10"/>
      <c r="B39" s="185" t="s">
        <v>73</v>
      </c>
      <c r="C39" s="175" t="str">
        <f>IF(B36=B42,(C35+C38),(IF(B36=B43,(C35+C38),(IF(B36=B44,(C35+C38),(IF(B36=B45,(C35+C38),(IF(B36=B46,(C35+C38),"Invalid F&amp;A")))))))))</f>
        <v>Invalid F&amp;A</v>
      </c>
      <c r="D39" s="175" t="str">
        <f>IF(B36=B42,(D35+D38),(IF(B36=B43,(D35+D38),(IF(B36=B44,(D35+D38),(IF(B36=B45,(D35+D38),(IF(B36=B46,(D35+D38),"Invalid F&amp;A")))))))))</f>
        <v>Invalid F&amp;A</v>
      </c>
      <c r="E39" s="175">
        <f t="shared" si="0"/>
        <v>0</v>
      </c>
      <c r="F39" s="319"/>
      <c r="G39" s="320"/>
      <c r="H39" s="320"/>
      <c r="I39" s="320"/>
      <c r="J39" s="320"/>
      <c r="K39" s="320"/>
      <c r="L39" s="320"/>
      <c r="M39" s="320"/>
      <c r="N39" s="320"/>
      <c r="O39" s="321"/>
    </row>
    <row r="40" spans="1:33" s="220" customFormat="1">
      <c r="A40" s="189"/>
      <c r="B40" s="189"/>
      <c r="C40" s="189"/>
      <c r="D40" s="189"/>
      <c r="E40" s="189"/>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row>
    <row r="41" spans="1:33" s="206" customFormat="1">
      <c r="A41" s="192"/>
      <c r="B41" s="192"/>
      <c r="C41" s="192"/>
      <c r="D41" s="192"/>
      <c r="E41" s="192"/>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row>
    <row r="42" spans="1:33" s="94" customFormat="1">
      <c r="A42" s="192">
        <v>54</v>
      </c>
      <c r="B42" s="193" t="s">
        <v>74</v>
      </c>
      <c r="C42" s="194">
        <f>SUM(C19:C23)+C24+C25+C27+C30+C33</f>
        <v>0</v>
      </c>
      <c r="D42" s="194">
        <f>SUM(D19:D23)+D24+D25+D27+D30+D33</f>
        <v>0</v>
      </c>
      <c r="E42" s="192"/>
      <c r="F42" s="192"/>
      <c r="G42" s="192"/>
      <c r="H42" s="192"/>
      <c r="I42" s="192"/>
      <c r="J42" s="192"/>
      <c r="K42" s="192"/>
      <c r="L42" s="192"/>
      <c r="M42" s="192"/>
    </row>
    <row r="43" spans="1:33" s="94" customFormat="1">
      <c r="A43" s="192">
        <v>24.6</v>
      </c>
      <c r="B43" s="193" t="s">
        <v>75</v>
      </c>
      <c r="C43" s="194">
        <f>SUM(C19:C23)+C24+C25+C27+C30+C33</f>
        <v>0</v>
      </c>
      <c r="D43" s="194">
        <f>SUM(D19:D23)+D24+D25+D27+D30+D33</f>
        <v>0</v>
      </c>
      <c r="E43" s="192"/>
      <c r="F43" s="192"/>
      <c r="G43" s="192"/>
      <c r="H43" s="192"/>
      <c r="I43" s="192"/>
      <c r="J43" s="192"/>
      <c r="K43" s="192"/>
      <c r="L43" s="192"/>
      <c r="M43" s="192"/>
    </row>
    <row r="44" spans="1:33" s="94" customFormat="1">
      <c r="A44" s="192">
        <v>8</v>
      </c>
      <c r="B44" s="193" t="s">
        <v>76</v>
      </c>
      <c r="C44" s="194">
        <f>SUM(C19:C23)+SUM(C24:C30)+C32+C33</f>
        <v>0</v>
      </c>
      <c r="D44" s="194">
        <f>SUM(D19:D23)+SUM(D24:D30)+D32+D33</f>
        <v>0</v>
      </c>
      <c r="E44" s="192"/>
      <c r="F44" s="192"/>
      <c r="G44" s="192"/>
      <c r="H44" s="192"/>
      <c r="I44" s="192"/>
      <c r="J44" s="192"/>
      <c r="K44" s="192"/>
      <c r="L44" s="192"/>
      <c r="M44" s="192"/>
    </row>
    <row r="45" spans="1:33" s="94" customFormat="1">
      <c r="A45" s="192">
        <v>10</v>
      </c>
      <c r="B45" s="193" t="s">
        <v>77</v>
      </c>
      <c r="C45" s="194">
        <f>SUM(C19:C34)</f>
        <v>0</v>
      </c>
      <c r="D45" s="194">
        <f>SUM(D19:D34)</f>
        <v>0</v>
      </c>
      <c r="E45" s="192"/>
      <c r="F45" s="192"/>
      <c r="G45" s="192"/>
      <c r="H45" s="192"/>
      <c r="I45" s="192"/>
      <c r="J45" s="192"/>
      <c r="K45" s="192"/>
      <c r="L45" s="192"/>
      <c r="M45" s="192"/>
    </row>
    <row r="46" spans="1:33" s="94" customFormat="1">
      <c r="A46" s="192"/>
      <c r="B46" s="193" t="s">
        <v>78</v>
      </c>
      <c r="C46" s="194">
        <f>SUM(C19:C34)</f>
        <v>0</v>
      </c>
      <c r="D46" s="194">
        <f>SUM(D19:D34)</f>
        <v>0</v>
      </c>
      <c r="E46" s="192"/>
      <c r="F46" s="192"/>
      <c r="G46" s="192"/>
      <c r="H46" s="192"/>
      <c r="I46" s="192"/>
      <c r="J46" s="192"/>
      <c r="K46" s="192"/>
      <c r="L46" s="192"/>
      <c r="M46" s="192"/>
    </row>
    <row r="47" spans="1:33" s="94" customFormat="1" ht="16.2">
      <c r="A47" s="192"/>
      <c r="B47" s="193" t="s">
        <v>239</v>
      </c>
      <c r="C47" s="194"/>
      <c r="D47" s="194"/>
      <c r="E47" s="192"/>
      <c r="F47" s="192"/>
      <c r="G47" s="192"/>
      <c r="H47" s="192"/>
      <c r="I47" s="192"/>
      <c r="J47" s="192"/>
      <c r="K47" s="192"/>
      <c r="L47" s="192"/>
      <c r="M47" s="192"/>
    </row>
    <row r="48" spans="1:33" s="94" customFormat="1">
      <c r="A48" s="192"/>
      <c r="B48" s="192"/>
      <c r="C48" s="192"/>
      <c r="D48" s="192"/>
      <c r="E48" s="192"/>
    </row>
    <row r="49" spans="1:33" s="220" customFormat="1">
      <c r="A49" s="190"/>
      <c r="B49" s="190"/>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row>
    <row r="50" spans="1:33" s="220" customFormat="1">
      <c r="A50" s="190"/>
      <c r="B50" s="190"/>
      <c r="C50" s="190"/>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row>
    <row r="51" spans="1:33" s="220" customFormat="1">
      <c r="A51" s="190"/>
      <c r="B51" s="190"/>
      <c r="C51" s="190"/>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row>
    <row r="52" spans="1:33" s="220" customFormat="1">
      <c r="A52" s="190"/>
      <c r="B52" s="190"/>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row>
    <row r="53" spans="1:33" s="220" customFormat="1">
      <c r="A53" s="190"/>
      <c r="B53" s="190"/>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row>
    <row r="54" spans="1:33" s="220" customFormat="1">
      <c r="A54" s="190"/>
      <c r="B54" s="190"/>
      <c r="C54" s="190"/>
      <c r="D54" s="190"/>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row>
    <row r="55" spans="1:33" s="220" customFormat="1">
      <c r="A55" s="190"/>
      <c r="B55" s="190"/>
      <c r="C55" s="190"/>
      <c r="D55" s="190"/>
      <c r="E55" s="190"/>
      <c r="F55" s="190"/>
      <c r="G55" s="190"/>
      <c r="H55" s="190"/>
      <c r="I55" s="190"/>
      <c r="J55" s="190"/>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row>
    <row r="56" spans="1:33" s="220" customFormat="1">
      <c r="A56" s="190"/>
      <c r="B56" s="190"/>
      <c r="C56" s="190"/>
      <c r="D56" s="190"/>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row>
    <row r="57" spans="1:33" s="220" customFormat="1">
      <c r="A57" s="190"/>
      <c r="B57" s="190"/>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row>
    <row r="58" spans="1:33" s="220" customFormat="1">
      <c r="A58" s="190"/>
      <c r="B58" s="190"/>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row>
    <row r="59" spans="1:33" s="220" customFormat="1">
      <c r="A59" s="190"/>
      <c r="B59" s="190"/>
      <c r="C59" s="190"/>
      <c r="D59" s="190"/>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row>
    <row r="60" spans="1:33" s="220" customFormat="1">
      <c r="A60" s="190"/>
      <c r="B60" s="190"/>
      <c r="C60" s="190"/>
      <c r="D60" s="190"/>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row>
    <row r="61" spans="1:33" s="220" customFormat="1">
      <c r="A61" s="190"/>
      <c r="B61" s="190"/>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row>
    <row r="62" spans="1:33" s="220" customFormat="1">
      <c r="A62" s="190"/>
      <c r="B62" s="190"/>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row>
    <row r="63" spans="1:33" s="220" customFormat="1">
      <c r="A63" s="190"/>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row>
    <row r="64" spans="1:33" s="220" customFormat="1">
      <c r="A64" s="190"/>
      <c r="B64" s="190"/>
      <c r="C64" s="190"/>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row>
  </sheetData>
  <sheetProtection algorithmName="SHA-512" hashValue="xZAaaDf1y9fAx+99N6RIgBIvU4Ha5zF8viQ+SMQTl9tcDya/XubBQLUEFXbI9ObmUquDE0dptVnrvZg8BpRGCQ==" saltValue="IMLfA1D8m0T7pYjLBbs/sQ==" spinCount="100000" sheet="1" objects="1" scenarios="1"/>
  <mergeCells count="38">
    <mergeCell ref="D7:E7"/>
    <mergeCell ref="B8:E8"/>
    <mergeCell ref="B9:E9"/>
    <mergeCell ref="B10:E10"/>
    <mergeCell ref="A11:E11"/>
    <mergeCell ref="D6:E6"/>
    <mergeCell ref="C1:D1"/>
    <mergeCell ref="A2:D2"/>
    <mergeCell ref="A3:E3"/>
    <mergeCell ref="A4:E4"/>
    <mergeCell ref="A5:E5"/>
    <mergeCell ref="F12:O12"/>
    <mergeCell ref="F13:O13"/>
    <mergeCell ref="F14:O14"/>
    <mergeCell ref="F15:O15"/>
    <mergeCell ref="F16:O16"/>
    <mergeCell ref="F26:O26"/>
    <mergeCell ref="F17:O17"/>
    <mergeCell ref="F18:O18"/>
    <mergeCell ref="F20:O20"/>
    <mergeCell ref="F21:O21"/>
    <mergeCell ref="F22:O22"/>
    <mergeCell ref="F25:O25"/>
    <mergeCell ref="F23:O23"/>
    <mergeCell ref="F24:O24"/>
    <mergeCell ref="F39:O39"/>
    <mergeCell ref="F38:O38"/>
    <mergeCell ref="F37:O37"/>
    <mergeCell ref="F36:O36"/>
    <mergeCell ref="F35:O35"/>
    <mergeCell ref="F29:O29"/>
    <mergeCell ref="F28:O28"/>
    <mergeCell ref="F27:O27"/>
    <mergeCell ref="F34:O34"/>
    <mergeCell ref="F33:O33"/>
    <mergeCell ref="F32:O32"/>
    <mergeCell ref="F31:O31"/>
    <mergeCell ref="F30:O30"/>
  </mergeCells>
  <dataValidations count="1">
    <dataValidation type="list" allowBlank="1" showInputMessage="1" showErrorMessage="1" sqref="B36" xr:uid="{00000000-0002-0000-0300-000000000000}">
      <formula1>$B$42:$B$47</formula1>
    </dataValidation>
  </dataValidations>
  <pageMargins left="0.8" right="0.8" top="0.8" bottom="0.8" header="0.3" footer="0.3"/>
  <pageSetup scale="96" fitToHeight="0" orientation="portrait" r:id="rId1"/>
  <headerFooter>
    <oddFooter>&amp;CFY2020</oddFooter>
  </headerFooter>
  <ignoredErrors>
    <ignoredError sqref="D18:D19 D14:D15"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AU54"/>
  <sheetViews>
    <sheetView zoomScaleNormal="100" workbookViewId="0">
      <selection activeCell="B6" sqref="B6"/>
    </sheetView>
  </sheetViews>
  <sheetFormatPr defaultRowHeight="14.4"/>
  <cols>
    <col min="1" max="1" width="13.6640625" style="99" customWidth="1"/>
    <col min="2" max="2" width="38.44140625" style="99" customWidth="1"/>
    <col min="3" max="5" width="12.88671875" style="99" customWidth="1"/>
    <col min="6" max="15" width="9" style="99" customWidth="1"/>
    <col min="16" max="32" width="9.109375" style="99"/>
    <col min="33" max="16384" width="8.88671875" style="95"/>
  </cols>
  <sheetData>
    <row r="1" spans="1:15">
      <c r="A1" s="163" t="s">
        <v>79</v>
      </c>
      <c r="B1" s="163"/>
      <c r="C1" s="332"/>
      <c r="D1" s="332"/>
      <c r="E1" s="163"/>
    </row>
    <row r="2" spans="1:15">
      <c r="A2" s="353" t="s">
        <v>36</v>
      </c>
      <c r="B2" s="353"/>
      <c r="C2" s="353"/>
      <c r="D2" s="353"/>
    </row>
    <row r="3" spans="1:15">
      <c r="A3" s="353" t="s">
        <v>37</v>
      </c>
      <c r="B3" s="353"/>
      <c r="C3" s="353"/>
      <c r="D3" s="353"/>
      <c r="E3" s="353"/>
    </row>
    <row r="4" spans="1:15">
      <c r="A4" s="354"/>
      <c r="B4" s="354"/>
      <c r="C4" s="354"/>
      <c r="D4" s="354"/>
      <c r="E4" s="354"/>
    </row>
    <row r="5" spans="1:15">
      <c r="A5" s="335" t="s">
        <v>38</v>
      </c>
      <c r="B5" s="335"/>
      <c r="C5" s="335"/>
      <c r="D5" s="335"/>
      <c r="E5" s="335"/>
    </row>
    <row r="6" spans="1:15">
      <c r="A6" s="195" t="s">
        <v>39</v>
      </c>
      <c r="B6" s="258"/>
      <c r="C6" s="196" t="s">
        <v>40</v>
      </c>
      <c r="D6" s="351"/>
      <c r="E6" s="352"/>
    </row>
    <row r="7" spans="1:15">
      <c r="A7" s="197" t="s">
        <v>41</v>
      </c>
      <c r="B7" s="259"/>
      <c r="C7" s="198" t="s">
        <v>42</v>
      </c>
      <c r="D7" s="355"/>
      <c r="E7" s="356"/>
    </row>
    <row r="8" spans="1:15">
      <c r="A8" s="199" t="s">
        <v>43</v>
      </c>
      <c r="B8" s="357" t="str">
        <f>'Salary Worksheet'!$C$2</f>
        <v>Insert Name of PD/PI</v>
      </c>
      <c r="C8" s="358"/>
      <c r="D8" s="358"/>
      <c r="E8" s="359"/>
    </row>
    <row r="9" spans="1:15">
      <c r="A9" s="199" t="s">
        <v>44</v>
      </c>
      <c r="B9" s="357" t="str">
        <f>'Salary Worksheet'!$C$3</f>
        <v>Insert Name of Sponsor</v>
      </c>
      <c r="C9" s="358"/>
      <c r="D9" s="358"/>
      <c r="E9" s="359"/>
    </row>
    <row r="10" spans="1:15">
      <c r="A10" s="199" t="s">
        <v>45</v>
      </c>
      <c r="B10" s="357" t="str">
        <f>'Salary Worksheet'!$C$4</f>
        <v>Insert Title of Project</v>
      </c>
      <c r="C10" s="360"/>
      <c r="D10" s="360"/>
      <c r="E10" s="361"/>
    </row>
    <row r="11" spans="1:15">
      <c r="A11" s="362"/>
      <c r="B11" s="363"/>
      <c r="C11" s="363"/>
      <c r="D11" s="363"/>
      <c r="E11" s="363"/>
    </row>
    <row r="12" spans="1:15">
      <c r="A12" s="6" t="s">
        <v>46</v>
      </c>
      <c r="B12" s="172" t="s">
        <v>47</v>
      </c>
      <c r="C12" s="173" t="s">
        <v>44</v>
      </c>
      <c r="D12" s="250" t="s">
        <v>48</v>
      </c>
      <c r="E12" s="173" t="s">
        <v>49</v>
      </c>
      <c r="F12" s="349" t="s">
        <v>183</v>
      </c>
      <c r="G12" s="350"/>
      <c r="H12" s="350"/>
      <c r="I12" s="350"/>
      <c r="J12" s="350"/>
      <c r="K12" s="350"/>
      <c r="L12" s="350"/>
      <c r="M12" s="350"/>
      <c r="N12" s="350"/>
      <c r="O12" s="350"/>
    </row>
    <row r="13" spans="1:15">
      <c r="A13" s="7">
        <v>700483</v>
      </c>
      <c r="B13" s="174" t="s">
        <v>50</v>
      </c>
      <c r="C13" s="200">
        <f>ROUND(SUM('Salary Worksheet'!J11:K24)+SUM('Salary Worksheet'!J28:J40),0)</f>
        <v>0</v>
      </c>
      <c r="D13" s="200">
        <f>ROUND(SUM('CostShare Salary Worksheet'!J11:K24)+SUM('CostShare Salary Worksheet'!J28:J40),0)</f>
        <v>0</v>
      </c>
      <c r="E13" s="200">
        <f t="shared" ref="E13:E39" si="0">SUM(C13,D13)</f>
        <v>0</v>
      </c>
      <c r="F13" s="343"/>
      <c r="G13" s="344"/>
      <c r="H13" s="344"/>
      <c r="I13" s="344"/>
      <c r="J13" s="344"/>
      <c r="K13" s="344"/>
      <c r="L13" s="344"/>
      <c r="M13" s="344"/>
      <c r="N13" s="344"/>
      <c r="O13" s="345"/>
    </row>
    <row r="14" spans="1:15">
      <c r="A14" s="7"/>
      <c r="B14" s="201" t="s">
        <v>51</v>
      </c>
      <c r="C14" s="200">
        <f>ROUND(SUM('Salary Worksheet'!K28:K40),0)</f>
        <v>0</v>
      </c>
      <c r="D14" s="200">
        <f>ROUND(SUM('CostShare Salary Worksheet'!K28:K40),0)</f>
        <v>0</v>
      </c>
      <c r="E14" s="200">
        <f t="shared" si="0"/>
        <v>0</v>
      </c>
      <c r="F14" s="343"/>
      <c r="G14" s="344"/>
      <c r="H14" s="344"/>
      <c r="I14" s="344"/>
      <c r="J14" s="344"/>
      <c r="K14" s="344"/>
      <c r="L14" s="344"/>
      <c r="M14" s="344"/>
      <c r="N14" s="344"/>
      <c r="O14" s="345"/>
    </row>
    <row r="15" spans="1:15">
      <c r="A15" s="7">
        <v>700484</v>
      </c>
      <c r="B15" s="174" t="s">
        <v>52</v>
      </c>
      <c r="C15" s="200">
        <f>ROUND(SUM('Salary Worksheet'!J68:K76),0)</f>
        <v>0</v>
      </c>
      <c r="D15" s="200">
        <f>ROUND(SUM('CostShare Salary Worksheet'!J68:L76),0)</f>
        <v>0</v>
      </c>
      <c r="E15" s="200">
        <f t="shared" si="0"/>
        <v>0</v>
      </c>
      <c r="F15" s="343"/>
      <c r="G15" s="344"/>
      <c r="H15" s="344"/>
      <c r="I15" s="344"/>
      <c r="J15" s="344"/>
      <c r="K15" s="344"/>
      <c r="L15" s="344"/>
      <c r="M15" s="344"/>
      <c r="N15" s="344"/>
      <c r="O15" s="345"/>
    </row>
    <row r="16" spans="1:15">
      <c r="A16" s="7"/>
      <c r="B16" s="202" t="s">
        <v>27</v>
      </c>
      <c r="C16" s="200">
        <f>ROUND(SUM('Salary Worksheet'!J44:J52)+SUM('Salary Worksheet'!K44:K52),0)</f>
        <v>0</v>
      </c>
      <c r="D16" s="200">
        <f>ROUND(SUM('CostShare Salary Worksheet'!J44:J52)+SUM('CostShare Salary Worksheet'!K44:K52),0)</f>
        <v>0</v>
      </c>
      <c r="E16" s="200">
        <f t="shared" si="0"/>
        <v>0</v>
      </c>
      <c r="F16" s="343"/>
      <c r="G16" s="344"/>
      <c r="H16" s="344"/>
      <c r="I16" s="344"/>
      <c r="J16" s="344"/>
      <c r="K16" s="344"/>
      <c r="L16" s="344"/>
      <c r="M16" s="344"/>
      <c r="N16" s="344"/>
      <c r="O16" s="345"/>
    </row>
    <row r="17" spans="1:15">
      <c r="A17" s="7"/>
      <c r="B17" s="202" t="s">
        <v>31</v>
      </c>
      <c r="C17" s="200">
        <f>ROUND(SUM('Salary Worksheet'!J56:L64),0)</f>
        <v>0</v>
      </c>
      <c r="D17" s="200">
        <f>ROUND(SUM('CostShare Salary Worksheet'!J56:L64),0)</f>
        <v>0</v>
      </c>
      <c r="E17" s="200">
        <f t="shared" si="0"/>
        <v>0</v>
      </c>
      <c r="F17" s="343"/>
      <c r="G17" s="344"/>
      <c r="H17" s="344"/>
      <c r="I17" s="344"/>
      <c r="J17" s="344"/>
      <c r="K17" s="344"/>
      <c r="L17" s="344"/>
      <c r="M17" s="344"/>
      <c r="N17" s="344"/>
      <c r="O17" s="345"/>
    </row>
    <row r="18" spans="1:15">
      <c r="A18" s="7">
        <v>700829</v>
      </c>
      <c r="B18" s="174" t="s">
        <v>53</v>
      </c>
      <c r="C18" s="200">
        <f>ROUND(SUM('Salary Worksheet'!L11:L24)+SUM('Salary Worksheet'!L28:L40)+SUM('Salary Worksheet'!L44:L52)+SUM('Salary Worksheet'!L68:L76),0)</f>
        <v>0</v>
      </c>
      <c r="D18" s="203">
        <f>ROUND(SUM('CostShare Salary Worksheet'!L11:L24)+SUM('CostShare Salary Worksheet'!L28:L40)+SUM('CostShare Salary Worksheet'!L44:L52)+SUM('CostShare Salary Worksheet'!L68:L76),0)</f>
        <v>0</v>
      </c>
      <c r="E18" s="200">
        <f>SUM(C18,D18)</f>
        <v>0</v>
      </c>
      <c r="F18" s="343"/>
      <c r="G18" s="344"/>
      <c r="H18" s="344"/>
      <c r="I18" s="344"/>
      <c r="J18" s="344"/>
      <c r="K18" s="344"/>
      <c r="L18" s="344"/>
      <c r="M18" s="344"/>
      <c r="N18" s="344"/>
      <c r="O18" s="345"/>
    </row>
    <row r="19" spans="1:15">
      <c r="A19" s="7"/>
      <c r="B19" s="204" t="s">
        <v>187</v>
      </c>
      <c r="C19" s="249">
        <f>SUM(C13:C18)</f>
        <v>0</v>
      </c>
      <c r="D19" s="249">
        <f>SUM(D13:D18)</f>
        <v>0</v>
      </c>
      <c r="E19" s="249">
        <f>SUM(C19,D19)</f>
        <v>0</v>
      </c>
      <c r="F19" s="260"/>
      <c r="G19" s="261"/>
      <c r="H19" s="261"/>
      <c r="I19" s="261"/>
      <c r="J19" s="261"/>
      <c r="K19" s="261"/>
      <c r="L19" s="261"/>
      <c r="M19" s="261"/>
      <c r="N19" s="261"/>
      <c r="O19" s="262"/>
    </row>
    <row r="20" spans="1:15">
      <c r="A20" s="7">
        <v>700485</v>
      </c>
      <c r="B20" s="174" t="s">
        <v>54</v>
      </c>
      <c r="C20" s="256">
        <v>0</v>
      </c>
      <c r="D20" s="256">
        <v>0</v>
      </c>
      <c r="E20" s="200">
        <f>SUM(C20,D20)</f>
        <v>0</v>
      </c>
      <c r="F20" s="343"/>
      <c r="G20" s="344"/>
      <c r="H20" s="344"/>
      <c r="I20" s="344"/>
      <c r="J20" s="344"/>
      <c r="K20" s="344"/>
      <c r="L20" s="344"/>
      <c r="M20" s="344"/>
      <c r="N20" s="344"/>
      <c r="O20" s="345"/>
    </row>
    <row r="21" spans="1:15">
      <c r="A21" s="7">
        <v>700486</v>
      </c>
      <c r="B21" s="174" t="s">
        <v>55</v>
      </c>
      <c r="C21" s="256">
        <v>0</v>
      </c>
      <c r="D21" s="256">
        <v>0</v>
      </c>
      <c r="E21" s="200">
        <f>SUM(C21,D21)</f>
        <v>0</v>
      </c>
      <c r="F21" s="343"/>
      <c r="G21" s="344"/>
      <c r="H21" s="344"/>
      <c r="I21" s="344"/>
      <c r="J21" s="344"/>
      <c r="K21" s="344"/>
      <c r="L21" s="344"/>
      <c r="M21" s="344"/>
      <c r="N21" s="344"/>
      <c r="O21" s="345"/>
    </row>
    <row r="22" spans="1:15">
      <c r="A22" s="8">
        <v>700489</v>
      </c>
      <c r="B22" s="185" t="s">
        <v>56</v>
      </c>
      <c r="C22" s="256">
        <v>0</v>
      </c>
      <c r="D22" s="256">
        <v>0</v>
      </c>
      <c r="E22" s="200">
        <f t="shared" si="0"/>
        <v>0</v>
      </c>
      <c r="F22" s="343"/>
      <c r="G22" s="344"/>
      <c r="H22" s="344"/>
      <c r="I22" s="344"/>
      <c r="J22" s="344"/>
      <c r="K22" s="344"/>
      <c r="L22" s="344"/>
      <c r="M22" s="344"/>
      <c r="N22" s="344"/>
      <c r="O22" s="345"/>
    </row>
    <row r="23" spans="1:15">
      <c r="A23" s="8">
        <v>700877</v>
      </c>
      <c r="B23" s="185" t="s">
        <v>57</v>
      </c>
      <c r="C23" s="256">
        <v>0</v>
      </c>
      <c r="D23" s="256">
        <v>0</v>
      </c>
      <c r="E23" s="200">
        <f t="shared" si="0"/>
        <v>0</v>
      </c>
      <c r="F23" s="343"/>
      <c r="G23" s="344"/>
      <c r="H23" s="344"/>
      <c r="I23" s="344"/>
      <c r="J23" s="344"/>
      <c r="K23" s="344"/>
      <c r="L23" s="344"/>
      <c r="M23" s="344"/>
      <c r="N23" s="344"/>
      <c r="O23" s="345"/>
    </row>
    <row r="24" spans="1:15" ht="28.8">
      <c r="A24" s="8">
        <v>700488</v>
      </c>
      <c r="B24" s="185" t="s">
        <v>58</v>
      </c>
      <c r="C24" s="256">
        <v>0</v>
      </c>
      <c r="D24" s="256">
        <v>0</v>
      </c>
      <c r="E24" s="200">
        <f t="shared" si="0"/>
        <v>0</v>
      </c>
      <c r="F24" s="343"/>
      <c r="G24" s="344"/>
      <c r="H24" s="344"/>
      <c r="I24" s="344"/>
      <c r="J24" s="344"/>
      <c r="K24" s="344"/>
      <c r="L24" s="344"/>
      <c r="M24" s="344"/>
      <c r="N24" s="344"/>
      <c r="O24" s="345"/>
    </row>
    <row r="25" spans="1:15" ht="28.8">
      <c r="A25" s="8">
        <v>700849</v>
      </c>
      <c r="B25" s="185" t="s">
        <v>59</v>
      </c>
      <c r="C25" s="256">
        <v>0</v>
      </c>
      <c r="D25" s="256">
        <v>0</v>
      </c>
      <c r="E25" s="200">
        <f t="shared" si="0"/>
        <v>0</v>
      </c>
      <c r="F25" s="343"/>
      <c r="G25" s="344"/>
      <c r="H25" s="344"/>
      <c r="I25" s="344"/>
      <c r="J25" s="344"/>
      <c r="K25" s="344"/>
      <c r="L25" s="344"/>
      <c r="M25" s="344"/>
      <c r="N25" s="344"/>
      <c r="O25" s="345"/>
    </row>
    <row r="26" spans="1:15" ht="28.8">
      <c r="A26" s="8">
        <v>700850</v>
      </c>
      <c r="B26" s="185" t="s">
        <v>60</v>
      </c>
      <c r="C26" s="256">
        <v>0</v>
      </c>
      <c r="D26" s="256">
        <v>0</v>
      </c>
      <c r="E26" s="200">
        <f t="shared" si="0"/>
        <v>0</v>
      </c>
      <c r="F26" s="343"/>
      <c r="G26" s="344"/>
      <c r="H26" s="344"/>
      <c r="I26" s="344"/>
      <c r="J26" s="344"/>
      <c r="K26" s="344"/>
      <c r="L26" s="344"/>
      <c r="M26" s="344"/>
      <c r="N26" s="344"/>
      <c r="O26" s="345"/>
    </row>
    <row r="27" spans="1:15">
      <c r="A27" s="8">
        <v>700457</v>
      </c>
      <c r="B27" s="185" t="s">
        <v>61</v>
      </c>
      <c r="C27" s="256">
        <v>0</v>
      </c>
      <c r="D27" s="256">
        <v>0</v>
      </c>
      <c r="E27" s="200">
        <f t="shared" si="0"/>
        <v>0</v>
      </c>
      <c r="F27" s="343"/>
      <c r="G27" s="344"/>
      <c r="H27" s="344"/>
      <c r="I27" s="344"/>
      <c r="J27" s="344"/>
      <c r="K27" s="344"/>
      <c r="L27" s="344"/>
      <c r="M27" s="344"/>
      <c r="N27" s="344"/>
      <c r="O27" s="345"/>
    </row>
    <row r="28" spans="1:15" ht="26.4">
      <c r="A28" s="8">
        <v>700883</v>
      </c>
      <c r="B28" s="185" t="s">
        <v>62</v>
      </c>
      <c r="C28" s="256">
        <v>0</v>
      </c>
      <c r="D28" s="256">
        <v>0</v>
      </c>
      <c r="E28" s="200">
        <f t="shared" si="0"/>
        <v>0</v>
      </c>
      <c r="F28" s="343"/>
      <c r="G28" s="344"/>
      <c r="H28" s="344"/>
      <c r="I28" s="344"/>
      <c r="J28" s="344"/>
      <c r="K28" s="344"/>
      <c r="L28" s="344"/>
      <c r="M28" s="344"/>
      <c r="N28" s="344"/>
      <c r="O28" s="345"/>
    </row>
    <row r="29" spans="1:15">
      <c r="A29" s="8">
        <v>700459</v>
      </c>
      <c r="B29" s="185" t="s">
        <v>63</v>
      </c>
      <c r="C29" s="256">
        <v>0</v>
      </c>
      <c r="D29" s="256">
        <v>0</v>
      </c>
      <c r="E29" s="200">
        <f t="shared" si="0"/>
        <v>0</v>
      </c>
      <c r="F29" s="346"/>
      <c r="G29" s="347"/>
      <c r="H29" s="347"/>
      <c r="I29" s="347"/>
      <c r="J29" s="347"/>
      <c r="K29" s="347"/>
      <c r="L29" s="347"/>
      <c r="M29" s="347"/>
      <c r="N29" s="347"/>
      <c r="O29" s="348"/>
    </row>
    <row r="30" spans="1:15">
      <c r="A30" s="8">
        <v>700494</v>
      </c>
      <c r="B30" s="185" t="s">
        <v>64</v>
      </c>
      <c r="C30" s="256">
        <v>0</v>
      </c>
      <c r="D30" s="256">
        <v>0</v>
      </c>
      <c r="E30" s="200">
        <f t="shared" si="0"/>
        <v>0</v>
      </c>
      <c r="F30" s="343"/>
      <c r="G30" s="344"/>
      <c r="H30" s="344"/>
      <c r="I30" s="344"/>
      <c r="J30" s="344"/>
      <c r="K30" s="344"/>
      <c r="L30" s="344"/>
      <c r="M30" s="344"/>
      <c r="N30" s="344"/>
      <c r="O30" s="345"/>
    </row>
    <row r="31" spans="1:15">
      <c r="A31" s="8">
        <v>700825</v>
      </c>
      <c r="B31" s="185" t="s">
        <v>65</v>
      </c>
      <c r="C31" s="256">
        <v>0</v>
      </c>
      <c r="D31" s="256">
        <v>0</v>
      </c>
      <c r="E31" s="200">
        <f t="shared" si="0"/>
        <v>0</v>
      </c>
      <c r="F31" s="343"/>
      <c r="G31" s="344"/>
      <c r="H31" s="344"/>
      <c r="I31" s="344"/>
      <c r="J31" s="344"/>
      <c r="K31" s="344"/>
      <c r="L31" s="344"/>
      <c r="M31" s="344"/>
      <c r="N31" s="344"/>
      <c r="O31" s="345"/>
    </row>
    <row r="32" spans="1:15">
      <c r="A32" s="8"/>
      <c r="B32" s="185" t="s">
        <v>66</v>
      </c>
      <c r="C32" s="256">
        <v>0</v>
      </c>
      <c r="D32" s="256">
        <v>0</v>
      </c>
      <c r="E32" s="200">
        <f t="shared" si="0"/>
        <v>0</v>
      </c>
      <c r="F32" s="343"/>
      <c r="G32" s="344"/>
      <c r="H32" s="344"/>
      <c r="I32" s="344"/>
      <c r="J32" s="344"/>
      <c r="K32" s="344"/>
      <c r="L32" s="344"/>
      <c r="M32" s="344"/>
      <c r="N32" s="344"/>
      <c r="O32" s="345"/>
    </row>
    <row r="33" spans="1:47">
      <c r="A33" s="9">
        <v>700503</v>
      </c>
      <c r="B33" s="185" t="s">
        <v>67</v>
      </c>
      <c r="C33" s="257">
        <v>0</v>
      </c>
      <c r="D33" s="256">
        <v>0</v>
      </c>
      <c r="E33" s="200">
        <f t="shared" si="0"/>
        <v>0</v>
      </c>
      <c r="F33" s="343"/>
      <c r="G33" s="344"/>
      <c r="H33" s="344"/>
      <c r="I33" s="344"/>
      <c r="J33" s="344"/>
      <c r="K33" s="344"/>
      <c r="L33" s="344"/>
      <c r="M33" s="344"/>
      <c r="N33" s="344"/>
      <c r="O33" s="345"/>
    </row>
    <row r="34" spans="1:47" ht="28.8">
      <c r="A34" s="9"/>
      <c r="B34" s="185" t="s">
        <v>68</v>
      </c>
      <c r="C34" s="256">
        <v>0</v>
      </c>
      <c r="D34" s="257">
        <v>0</v>
      </c>
      <c r="E34" s="200">
        <f t="shared" si="0"/>
        <v>0</v>
      </c>
      <c r="F34" s="343"/>
      <c r="G34" s="344"/>
      <c r="H34" s="344"/>
      <c r="I34" s="344"/>
      <c r="J34" s="344"/>
      <c r="K34" s="344"/>
      <c r="L34" s="344"/>
      <c r="M34" s="344"/>
      <c r="N34" s="344"/>
      <c r="O34" s="345"/>
    </row>
    <row r="35" spans="1:47">
      <c r="A35" s="10"/>
      <c r="B35" s="185" t="s">
        <v>69</v>
      </c>
      <c r="C35" s="200">
        <f>SUM(C19:C34)</f>
        <v>0</v>
      </c>
      <c r="D35" s="200">
        <f>SUM(D19:D34)</f>
        <v>0</v>
      </c>
      <c r="E35" s="200">
        <f t="shared" si="0"/>
        <v>0</v>
      </c>
      <c r="F35" s="343"/>
      <c r="G35" s="344"/>
      <c r="H35" s="344"/>
      <c r="I35" s="344"/>
      <c r="J35" s="344"/>
      <c r="K35" s="344"/>
      <c r="L35" s="344"/>
      <c r="M35" s="344"/>
      <c r="N35" s="344"/>
      <c r="O35" s="345"/>
    </row>
    <row r="36" spans="1:47">
      <c r="A36" s="10"/>
      <c r="B36" s="186" t="s">
        <v>70</v>
      </c>
      <c r="C36" s="200">
        <f>IF(B36=B42,(C42),(IF(B36=B43,(C43),(IF(B36=B44,(C44),(IF(B36=B45,(C45),IF(B36=B46,(C46),0))))))))</f>
        <v>0</v>
      </c>
      <c r="D36" s="200">
        <f>IF(B36=B42,(D42),(IF(B36=B43,(D43),(IF(B36=B44,(D44),(IF(B36=B45,(D45),IF(B36=B46,(D46),0))))))))</f>
        <v>0</v>
      </c>
      <c r="E36" s="200">
        <f t="shared" si="0"/>
        <v>0</v>
      </c>
      <c r="F36" s="343"/>
      <c r="G36" s="344"/>
      <c r="H36" s="344"/>
      <c r="I36" s="344"/>
      <c r="J36" s="344"/>
      <c r="K36" s="344"/>
      <c r="L36" s="344"/>
      <c r="M36" s="344"/>
      <c r="N36" s="344"/>
      <c r="O36" s="345"/>
    </row>
    <row r="37" spans="1:47" ht="26.4">
      <c r="A37" s="10"/>
      <c r="B37" s="187" t="s">
        <v>71</v>
      </c>
      <c r="C37" s="205">
        <v>0</v>
      </c>
      <c r="D37" s="205">
        <v>0</v>
      </c>
      <c r="E37" s="244"/>
      <c r="F37" s="343"/>
      <c r="G37" s="344"/>
      <c r="H37" s="344"/>
      <c r="I37" s="344"/>
      <c r="J37" s="344"/>
      <c r="K37" s="344"/>
      <c r="L37" s="344"/>
      <c r="M37" s="344"/>
      <c r="N37" s="344"/>
      <c r="O37" s="345"/>
    </row>
    <row r="38" spans="1:47">
      <c r="A38" s="11">
        <v>700828</v>
      </c>
      <c r="B38" s="185" t="s">
        <v>72</v>
      </c>
      <c r="C38" s="200">
        <f>C36*C37</f>
        <v>0</v>
      </c>
      <c r="D38" s="200">
        <f>D36*D37</f>
        <v>0</v>
      </c>
      <c r="E38" s="200">
        <f t="shared" si="0"/>
        <v>0</v>
      </c>
      <c r="F38" s="343"/>
      <c r="G38" s="344"/>
      <c r="H38" s="344"/>
      <c r="I38" s="344"/>
      <c r="J38" s="344"/>
      <c r="K38" s="344"/>
      <c r="L38" s="344"/>
      <c r="M38" s="344"/>
      <c r="N38" s="344"/>
      <c r="O38" s="345"/>
    </row>
    <row r="39" spans="1:47">
      <c r="A39" s="10"/>
      <c r="B39" s="185" t="s">
        <v>73</v>
      </c>
      <c r="C39" s="200" t="str">
        <f>IF(B36=B42,(C35+C38),(IF(B36=B43,(C35+C38),(IF(B36=B44,(C35+C38),(IF(B36=B45,(C35+C38),(IF(B36=B46,(C35+C38),"Invalid F&amp;A")))))))))</f>
        <v>Invalid F&amp;A</v>
      </c>
      <c r="D39" s="200" t="str">
        <f>IF(B36=B42,(D35+D38),(IF(B36=B43,(D35+D38),(IF(B36=B44,(D35+D38),(IF(B36=B45,(D35+D38),(IF(B36=B46,(D35+D38),"Invalid F&amp;A")))))))))</f>
        <v>Invalid F&amp;A</v>
      </c>
      <c r="E39" s="200">
        <f t="shared" si="0"/>
        <v>0</v>
      </c>
      <c r="F39" s="263"/>
      <c r="G39" s="264"/>
      <c r="H39" s="264"/>
      <c r="I39" s="264"/>
      <c r="J39" s="264"/>
      <c r="K39" s="264"/>
      <c r="L39" s="264"/>
      <c r="M39" s="264"/>
      <c r="N39" s="264"/>
      <c r="O39" s="265"/>
    </row>
    <row r="40" spans="1:47" s="206" customFormat="1">
      <c r="A40" s="239"/>
      <c r="B40" s="239"/>
      <c r="C40" s="239"/>
      <c r="D40" s="239"/>
      <c r="E40" s="239"/>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row>
    <row r="41" spans="1:47" s="206" customFormat="1">
      <c r="A41" s="239"/>
      <c r="B41" s="239"/>
      <c r="C41" s="239"/>
      <c r="D41" s="239"/>
      <c r="E41" s="239"/>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row>
    <row r="42" spans="1:47" s="206" customFormat="1">
      <c r="A42" s="192">
        <v>54</v>
      </c>
      <c r="B42" s="193" t="s">
        <v>74</v>
      </c>
      <c r="C42" s="194">
        <f>SUM(C19:C23)+C24+C25+C27+C30+C33</f>
        <v>0</v>
      </c>
      <c r="D42" s="194">
        <f>SUM(D19:D23)+D24+D25+D27+D30+D33</f>
        <v>0</v>
      </c>
      <c r="E42" s="192"/>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row>
    <row r="43" spans="1:47" s="206" customFormat="1">
      <c r="A43" s="192">
        <v>24.6</v>
      </c>
      <c r="B43" s="193" t="s">
        <v>75</v>
      </c>
      <c r="C43" s="194">
        <f>SUM(C19:C23)+C24+C25+C27+C30+C33</f>
        <v>0</v>
      </c>
      <c r="D43" s="194">
        <f>SUM(D19:D23)+D24+D25+D27+D30+D33</f>
        <v>0</v>
      </c>
      <c r="E43" s="192"/>
      <c r="F43" s="192"/>
      <c r="G43" s="192"/>
      <c r="H43" s="192"/>
      <c r="I43" s="192"/>
      <c r="J43" s="192"/>
      <c r="K43" s="192"/>
      <c r="L43" s="192"/>
      <c r="M43" s="192"/>
      <c r="N43" s="94"/>
      <c r="O43" s="94"/>
      <c r="P43" s="94"/>
      <c r="Q43" s="94"/>
      <c r="R43" s="94"/>
      <c r="S43" s="94"/>
      <c r="T43" s="94"/>
      <c r="U43" s="94"/>
      <c r="V43" s="94"/>
      <c r="W43" s="94"/>
      <c r="X43" s="94"/>
      <c r="Y43" s="94"/>
      <c r="Z43" s="94"/>
      <c r="AA43" s="94"/>
      <c r="AB43" s="94"/>
      <c r="AC43" s="94"/>
      <c r="AD43" s="94"/>
      <c r="AE43" s="94"/>
      <c r="AF43" s="94"/>
      <c r="AG43" s="207"/>
      <c r="AH43" s="207"/>
      <c r="AI43" s="207"/>
      <c r="AJ43" s="207"/>
      <c r="AK43" s="207"/>
      <c r="AL43" s="207"/>
      <c r="AM43" s="207"/>
      <c r="AN43" s="207"/>
      <c r="AO43" s="207"/>
      <c r="AP43" s="207"/>
      <c r="AQ43" s="207"/>
      <c r="AR43" s="207"/>
      <c r="AS43" s="207"/>
      <c r="AT43" s="207"/>
      <c r="AU43" s="207"/>
    </row>
    <row r="44" spans="1:47" s="206" customFormat="1">
      <c r="A44" s="192">
        <v>8</v>
      </c>
      <c r="B44" s="193" t="s">
        <v>76</v>
      </c>
      <c r="C44" s="194">
        <f>SUM(C19:C23)+SUM(C24:C30)+C32+C33</f>
        <v>0</v>
      </c>
      <c r="D44" s="194">
        <f>SUM(D19:D23)+SUM(D24:D30)+D32+D33</f>
        <v>0</v>
      </c>
      <c r="E44" s="192"/>
      <c r="F44" s="192"/>
      <c r="G44" s="192"/>
      <c r="H44" s="192"/>
      <c r="I44" s="192"/>
      <c r="J44" s="192"/>
      <c r="K44" s="192"/>
      <c r="L44" s="192"/>
      <c r="M44" s="192"/>
      <c r="N44" s="94"/>
      <c r="O44" s="94"/>
      <c r="P44" s="94"/>
      <c r="Q44" s="94"/>
      <c r="R44" s="94"/>
      <c r="S44" s="94"/>
      <c r="T44" s="94"/>
      <c r="U44" s="94"/>
      <c r="V44" s="94"/>
      <c r="W44" s="94"/>
      <c r="X44" s="94"/>
      <c r="Y44" s="94"/>
      <c r="Z44" s="94"/>
      <c r="AA44" s="94"/>
      <c r="AB44" s="94"/>
      <c r="AC44" s="94"/>
      <c r="AD44" s="94"/>
      <c r="AE44" s="94"/>
      <c r="AF44" s="94"/>
      <c r="AG44" s="207"/>
      <c r="AH44" s="207"/>
      <c r="AI44" s="207"/>
      <c r="AJ44" s="207"/>
      <c r="AK44" s="207"/>
      <c r="AL44" s="207"/>
      <c r="AM44" s="207"/>
      <c r="AN44" s="207"/>
      <c r="AO44" s="207"/>
      <c r="AP44" s="207"/>
      <c r="AQ44" s="207"/>
      <c r="AR44" s="207"/>
      <c r="AS44" s="207"/>
      <c r="AT44" s="207"/>
      <c r="AU44" s="207"/>
    </row>
    <row r="45" spans="1:47" s="206" customFormat="1">
      <c r="A45" s="192">
        <v>10</v>
      </c>
      <c r="B45" s="193" t="s">
        <v>77</v>
      </c>
      <c r="C45" s="194">
        <f>SUM(C19:C34)</f>
        <v>0</v>
      </c>
      <c r="D45" s="194">
        <f>SUM(D19:D34)</f>
        <v>0</v>
      </c>
      <c r="E45" s="192"/>
      <c r="F45" s="192"/>
      <c r="G45" s="192"/>
      <c r="H45" s="192"/>
      <c r="I45" s="192"/>
      <c r="J45" s="192"/>
      <c r="K45" s="192"/>
      <c r="L45" s="192"/>
      <c r="M45" s="192"/>
      <c r="N45" s="94"/>
      <c r="O45" s="94"/>
      <c r="P45" s="94"/>
      <c r="Q45" s="94"/>
      <c r="R45" s="94"/>
      <c r="S45" s="94"/>
      <c r="T45" s="94"/>
      <c r="U45" s="94"/>
      <c r="V45" s="94"/>
      <c r="W45" s="94"/>
      <c r="X45" s="94"/>
      <c r="Y45" s="94"/>
      <c r="Z45" s="94"/>
      <c r="AA45" s="94"/>
      <c r="AB45" s="94"/>
      <c r="AC45" s="94"/>
      <c r="AD45" s="94"/>
      <c r="AE45" s="94"/>
      <c r="AF45" s="94"/>
      <c r="AG45" s="207"/>
      <c r="AH45" s="207"/>
      <c r="AI45" s="207"/>
      <c r="AJ45" s="207"/>
      <c r="AK45" s="207"/>
      <c r="AL45" s="207"/>
      <c r="AM45" s="207"/>
      <c r="AN45" s="207"/>
      <c r="AO45" s="207"/>
      <c r="AP45" s="207"/>
      <c r="AQ45" s="207"/>
      <c r="AR45" s="207"/>
      <c r="AS45" s="207"/>
      <c r="AT45" s="207"/>
      <c r="AU45" s="207"/>
    </row>
    <row r="46" spans="1:47" s="206" customFormat="1">
      <c r="A46" s="192"/>
      <c r="B46" s="193" t="s">
        <v>78</v>
      </c>
      <c r="C46" s="194">
        <f>SUM(C19:C34)</f>
        <v>0</v>
      </c>
      <c r="D46" s="194">
        <f>SUM(D19:D34)</f>
        <v>0</v>
      </c>
      <c r="E46" s="192"/>
      <c r="F46" s="192"/>
      <c r="G46" s="192"/>
      <c r="H46" s="192"/>
      <c r="I46" s="192"/>
      <c r="J46" s="192"/>
      <c r="K46" s="192"/>
      <c r="L46" s="192"/>
      <c r="M46" s="192"/>
      <c r="N46" s="94"/>
      <c r="O46" s="94"/>
      <c r="P46" s="94"/>
      <c r="Q46" s="94"/>
      <c r="R46" s="94"/>
      <c r="S46" s="94"/>
      <c r="T46" s="94"/>
      <c r="U46" s="94"/>
      <c r="V46" s="94"/>
      <c r="W46" s="94"/>
      <c r="X46" s="94"/>
      <c r="Y46" s="94"/>
      <c r="Z46" s="94"/>
      <c r="AA46" s="94"/>
      <c r="AB46" s="94"/>
      <c r="AC46" s="94"/>
      <c r="AD46" s="94"/>
      <c r="AE46" s="94"/>
      <c r="AF46" s="94"/>
      <c r="AG46" s="207"/>
      <c r="AH46" s="207"/>
      <c r="AI46" s="207"/>
      <c r="AJ46" s="207"/>
      <c r="AK46" s="207"/>
      <c r="AL46" s="207"/>
      <c r="AM46" s="207"/>
      <c r="AN46" s="207"/>
      <c r="AO46" s="207"/>
      <c r="AP46" s="207"/>
      <c r="AQ46" s="207"/>
      <c r="AR46" s="207"/>
      <c r="AS46" s="207"/>
      <c r="AT46" s="207"/>
      <c r="AU46" s="207"/>
    </row>
    <row r="47" spans="1:47" s="206" customFormat="1" ht="16.2">
      <c r="A47" s="192"/>
      <c r="B47" s="193" t="s">
        <v>239</v>
      </c>
      <c r="C47" s="194"/>
      <c r="D47" s="194"/>
      <c r="E47" s="192"/>
      <c r="F47" s="192"/>
      <c r="G47" s="192"/>
      <c r="H47" s="192"/>
      <c r="I47" s="192"/>
      <c r="J47" s="192"/>
      <c r="K47" s="192"/>
      <c r="L47" s="192"/>
      <c r="M47" s="192"/>
      <c r="N47" s="94"/>
      <c r="O47" s="94"/>
      <c r="P47" s="94"/>
      <c r="Q47" s="94"/>
      <c r="R47" s="94"/>
      <c r="S47" s="94"/>
      <c r="T47" s="94"/>
      <c r="U47" s="94"/>
      <c r="V47" s="94"/>
      <c r="W47" s="94"/>
      <c r="X47" s="94"/>
      <c r="Y47" s="94"/>
      <c r="Z47" s="94"/>
      <c r="AA47" s="94"/>
      <c r="AB47" s="94"/>
      <c r="AC47" s="94"/>
      <c r="AD47" s="94"/>
      <c r="AE47" s="94"/>
      <c r="AF47" s="94"/>
      <c r="AG47" s="207"/>
      <c r="AH47" s="207"/>
      <c r="AI47" s="207"/>
      <c r="AJ47" s="207"/>
      <c r="AK47" s="207"/>
      <c r="AL47" s="207"/>
      <c r="AM47" s="207"/>
      <c r="AN47" s="207"/>
      <c r="AO47" s="207"/>
      <c r="AP47" s="207"/>
      <c r="AQ47" s="207"/>
      <c r="AR47" s="207"/>
      <c r="AS47" s="207"/>
      <c r="AT47" s="207"/>
      <c r="AU47" s="207"/>
    </row>
    <row r="48" spans="1:47" s="220" customFormat="1">
      <c r="A48" s="191"/>
      <c r="B48" s="208"/>
      <c r="C48" s="209"/>
      <c r="D48" s="209"/>
      <c r="E48" s="191"/>
      <c r="F48" s="191"/>
      <c r="G48" s="191"/>
      <c r="H48" s="191"/>
      <c r="I48" s="191"/>
      <c r="J48" s="191"/>
      <c r="K48" s="191"/>
      <c r="L48" s="191"/>
      <c r="M48" s="191"/>
      <c r="N48" s="190"/>
      <c r="O48" s="190"/>
      <c r="P48" s="190"/>
      <c r="Q48" s="190"/>
      <c r="R48" s="190"/>
      <c r="S48" s="190"/>
      <c r="T48" s="190"/>
      <c r="U48" s="190"/>
      <c r="V48" s="190"/>
      <c r="W48" s="190"/>
      <c r="X48" s="190"/>
      <c r="Y48" s="190"/>
      <c r="Z48" s="190"/>
      <c r="AA48" s="190"/>
      <c r="AB48" s="190"/>
      <c r="AC48" s="190"/>
      <c r="AD48" s="190"/>
      <c r="AE48" s="190"/>
      <c r="AF48" s="190"/>
      <c r="AG48" s="240"/>
      <c r="AH48" s="240"/>
      <c r="AI48" s="240"/>
      <c r="AJ48" s="240"/>
      <c r="AK48" s="240"/>
      <c r="AL48" s="240"/>
      <c r="AM48" s="240"/>
      <c r="AN48" s="240"/>
      <c r="AO48" s="240"/>
      <c r="AP48" s="240"/>
      <c r="AQ48" s="240"/>
      <c r="AR48" s="240"/>
      <c r="AS48" s="240"/>
      <c r="AT48" s="240"/>
      <c r="AU48" s="240"/>
    </row>
    <row r="49" spans="1:47">
      <c r="A49" s="191"/>
      <c r="B49" s="191"/>
      <c r="C49" s="191"/>
      <c r="D49" s="191"/>
      <c r="E49" s="191"/>
      <c r="F49" s="191"/>
      <c r="G49" s="191"/>
      <c r="H49" s="191"/>
      <c r="I49" s="191"/>
      <c r="J49" s="191"/>
      <c r="K49" s="191"/>
      <c r="L49" s="191"/>
      <c r="M49" s="191"/>
      <c r="AG49" s="210"/>
      <c r="AH49" s="210"/>
      <c r="AI49" s="210"/>
      <c r="AJ49" s="210"/>
      <c r="AK49" s="210"/>
      <c r="AL49" s="210"/>
      <c r="AM49" s="210"/>
      <c r="AN49" s="210"/>
      <c r="AO49" s="210"/>
      <c r="AP49" s="210"/>
      <c r="AQ49" s="210"/>
      <c r="AR49" s="210"/>
      <c r="AS49" s="210"/>
      <c r="AT49" s="210"/>
      <c r="AU49" s="210"/>
    </row>
    <row r="50" spans="1:47">
      <c r="A50" s="190"/>
      <c r="B50" s="190"/>
      <c r="C50" s="190"/>
      <c r="D50" s="190"/>
      <c r="E50" s="190"/>
      <c r="F50" s="190"/>
      <c r="G50" s="190"/>
      <c r="H50" s="190"/>
      <c r="I50" s="190"/>
      <c r="J50" s="190"/>
      <c r="K50" s="190"/>
      <c r="L50" s="190"/>
    </row>
    <row r="51" spans="1:47">
      <c r="A51" s="190"/>
      <c r="B51" s="190"/>
      <c r="C51" s="190"/>
      <c r="D51" s="190"/>
      <c r="E51" s="190"/>
      <c r="F51" s="190"/>
      <c r="G51" s="190"/>
      <c r="H51" s="190"/>
      <c r="I51" s="190"/>
      <c r="J51" s="190"/>
      <c r="K51" s="190"/>
      <c r="L51" s="190"/>
    </row>
    <row r="52" spans="1:47">
      <c r="A52" s="190"/>
      <c r="B52" s="190"/>
      <c r="C52" s="190"/>
      <c r="D52" s="190"/>
      <c r="E52" s="190"/>
      <c r="F52" s="190"/>
      <c r="G52" s="190"/>
      <c r="H52" s="190"/>
      <c r="I52" s="190"/>
      <c r="J52" s="190"/>
      <c r="K52" s="190"/>
      <c r="L52" s="190"/>
    </row>
    <row r="53" spans="1:47">
      <c r="A53" s="190"/>
      <c r="B53" s="190"/>
      <c r="C53" s="190"/>
      <c r="D53" s="190"/>
      <c r="E53" s="190"/>
      <c r="F53" s="190"/>
      <c r="G53" s="190"/>
      <c r="H53" s="190"/>
      <c r="I53" s="190"/>
      <c r="J53" s="190"/>
      <c r="K53" s="190"/>
      <c r="L53" s="190"/>
    </row>
    <row r="54" spans="1:47">
      <c r="A54" s="190"/>
      <c r="B54" s="190"/>
      <c r="C54" s="190"/>
      <c r="D54" s="190"/>
      <c r="E54" s="190"/>
      <c r="F54" s="190"/>
      <c r="G54" s="190"/>
      <c r="H54" s="190"/>
      <c r="I54" s="190"/>
      <c r="J54" s="190"/>
      <c r="K54" s="190"/>
      <c r="L54" s="190"/>
    </row>
  </sheetData>
  <sheetProtection algorithmName="SHA-512" hashValue="5CeHwJA8bFf7IQvjS17YrbpnFOxnD/qYWLIWRp0mZgH7manskDwUqnUXE7pgqREaefakM0WvLXSxhbPmHXk2GA==" saltValue="kzvfKA+PnZep2ascZHzKZg==" spinCount="100000" sheet="1" objects="1" scenarios="1"/>
  <mergeCells count="37">
    <mergeCell ref="D7:E7"/>
    <mergeCell ref="B8:E8"/>
    <mergeCell ref="B9:E9"/>
    <mergeCell ref="B10:E10"/>
    <mergeCell ref="A11:E11"/>
    <mergeCell ref="D6:E6"/>
    <mergeCell ref="C1:D1"/>
    <mergeCell ref="A2:D2"/>
    <mergeCell ref="A3:E3"/>
    <mergeCell ref="A4:E4"/>
    <mergeCell ref="A5:E5"/>
    <mergeCell ref="F12:O12"/>
    <mergeCell ref="F13:O13"/>
    <mergeCell ref="F14:O14"/>
    <mergeCell ref="F15:O15"/>
    <mergeCell ref="F16:O16"/>
    <mergeCell ref="F17:O17"/>
    <mergeCell ref="F18:O18"/>
    <mergeCell ref="F20:O20"/>
    <mergeCell ref="F21:O21"/>
    <mergeCell ref="F22:O22"/>
    <mergeCell ref="F23:O23"/>
    <mergeCell ref="F24:O24"/>
    <mergeCell ref="F25:O25"/>
    <mergeCell ref="F26:O26"/>
    <mergeCell ref="F27:O27"/>
    <mergeCell ref="F28:O28"/>
    <mergeCell ref="F29:O29"/>
    <mergeCell ref="F30:O30"/>
    <mergeCell ref="F31:O31"/>
    <mergeCell ref="F32:O32"/>
    <mergeCell ref="F38:O38"/>
    <mergeCell ref="F33:O33"/>
    <mergeCell ref="F34:O34"/>
    <mergeCell ref="F35:O35"/>
    <mergeCell ref="F36:O36"/>
    <mergeCell ref="F37:O37"/>
  </mergeCells>
  <dataValidations count="1">
    <dataValidation type="list" allowBlank="1" showInputMessage="1" showErrorMessage="1" sqref="B36" xr:uid="{00000000-0002-0000-0400-000000000000}">
      <formula1>$B$42:$B$47</formula1>
    </dataValidation>
  </dataValidations>
  <pageMargins left="0.8" right="0.8" top="0.8" bottom="0.8" header="0.3" footer="0.3"/>
  <pageSetup scale="96" fitToHeight="0" orientation="portrait" r:id="rId1"/>
  <headerFooter>
    <oddFooter>&amp;CFY2020</oddFooter>
  </headerFooter>
  <ignoredErrors>
    <ignoredError sqref="D18" unlockedFormula="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AU61"/>
  <sheetViews>
    <sheetView zoomScaleNormal="100" workbookViewId="0">
      <selection activeCell="B6" sqref="B6"/>
    </sheetView>
  </sheetViews>
  <sheetFormatPr defaultRowHeight="14.4"/>
  <cols>
    <col min="1" max="1" width="13.6640625" style="99" customWidth="1"/>
    <col min="2" max="2" width="38.44140625" style="99" customWidth="1"/>
    <col min="3" max="5" width="12.88671875" style="99" customWidth="1"/>
    <col min="6" max="15" width="9" style="99" customWidth="1"/>
    <col min="16" max="32" width="9.109375" style="99"/>
    <col min="33" max="16384" width="8.88671875" style="95"/>
  </cols>
  <sheetData>
    <row r="1" spans="1:15">
      <c r="A1" s="163" t="s">
        <v>80</v>
      </c>
      <c r="B1" s="163"/>
      <c r="C1" s="332"/>
      <c r="D1" s="332"/>
      <c r="E1" s="163"/>
    </row>
    <row r="2" spans="1:15">
      <c r="A2" s="353" t="s">
        <v>36</v>
      </c>
      <c r="B2" s="353"/>
      <c r="C2" s="353"/>
      <c r="D2" s="353"/>
    </row>
    <row r="3" spans="1:15">
      <c r="A3" s="353" t="s">
        <v>37</v>
      </c>
      <c r="B3" s="353"/>
      <c r="C3" s="353"/>
      <c r="D3" s="353"/>
      <c r="E3" s="353"/>
    </row>
    <row r="4" spans="1:15">
      <c r="A4" s="354"/>
      <c r="B4" s="354"/>
      <c r="C4" s="354"/>
      <c r="D4" s="354"/>
      <c r="E4" s="354"/>
    </row>
    <row r="5" spans="1:15">
      <c r="A5" s="335" t="s">
        <v>38</v>
      </c>
      <c r="B5" s="335"/>
      <c r="C5" s="335"/>
      <c r="D5" s="335"/>
      <c r="E5" s="335"/>
    </row>
    <row r="6" spans="1:15">
      <c r="A6" s="195" t="s">
        <v>39</v>
      </c>
      <c r="B6" s="258"/>
      <c r="C6" s="196" t="s">
        <v>40</v>
      </c>
      <c r="D6" s="351"/>
      <c r="E6" s="352"/>
    </row>
    <row r="7" spans="1:15">
      <c r="A7" s="197" t="s">
        <v>41</v>
      </c>
      <c r="B7" s="259"/>
      <c r="C7" s="198" t="s">
        <v>42</v>
      </c>
      <c r="D7" s="355"/>
      <c r="E7" s="356"/>
    </row>
    <row r="8" spans="1:15">
      <c r="A8" s="199" t="s">
        <v>43</v>
      </c>
      <c r="B8" s="357" t="str">
        <f>'Salary Worksheet'!$C$2</f>
        <v>Insert Name of PD/PI</v>
      </c>
      <c r="C8" s="358"/>
      <c r="D8" s="358"/>
      <c r="E8" s="359"/>
    </row>
    <row r="9" spans="1:15">
      <c r="A9" s="199" t="s">
        <v>44</v>
      </c>
      <c r="B9" s="357" t="str">
        <f>'Salary Worksheet'!$C$3</f>
        <v>Insert Name of Sponsor</v>
      </c>
      <c r="C9" s="358"/>
      <c r="D9" s="358"/>
      <c r="E9" s="359"/>
    </row>
    <row r="10" spans="1:15">
      <c r="A10" s="199" t="s">
        <v>45</v>
      </c>
      <c r="B10" s="357" t="str">
        <f>'Salary Worksheet'!$C$4</f>
        <v>Insert Title of Project</v>
      </c>
      <c r="C10" s="358"/>
      <c r="D10" s="358"/>
      <c r="E10" s="359"/>
    </row>
    <row r="11" spans="1:15">
      <c r="A11" s="362"/>
      <c r="B11" s="363"/>
      <c r="C11" s="363"/>
      <c r="D11" s="363"/>
      <c r="E11" s="363"/>
    </row>
    <row r="12" spans="1:15">
      <c r="A12" s="6" t="s">
        <v>46</v>
      </c>
      <c r="B12" s="172" t="s">
        <v>47</v>
      </c>
      <c r="C12" s="173" t="s">
        <v>44</v>
      </c>
      <c r="D12" s="250" t="s">
        <v>48</v>
      </c>
      <c r="E12" s="173" t="s">
        <v>49</v>
      </c>
      <c r="F12" s="364" t="s">
        <v>183</v>
      </c>
      <c r="G12" s="365"/>
      <c r="H12" s="365"/>
      <c r="I12" s="365"/>
      <c r="J12" s="365"/>
      <c r="K12" s="365"/>
      <c r="L12" s="365"/>
      <c r="M12" s="365"/>
      <c r="N12" s="365"/>
      <c r="O12" s="365"/>
    </row>
    <row r="13" spans="1:15">
      <c r="A13" s="7">
        <v>700483</v>
      </c>
      <c r="B13" s="174" t="s">
        <v>50</v>
      </c>
      <c r="C13" s="200">
        <f>ROUND(SUM('Salary Worksheet'!O11:P24)+SUM('Salary Worksheet'!O28:O40),0)</f>
        <v>0</v>
      </c>
      <c r="D13" s="200">
        <f>ROUND(SUM('CostShare Salary Worksheet'!O11:P24)+SUM('CostShare Salary Worksheet'!O28:O40),0)</f>
        <v>0</v>
      </c>
      <c r="E13" s="200">
        <f t="shared" ref="E13:E39" si="0">SUM(C13,D13)</f>
        <v>0</v>
      </c>
      <c r="F13" s="343"/>
      <c r="G13" s="344"/>
      <c r="H13" s="344"/>
      <c r="I13" s="344"/>
      <c r="J13" s="344"/>
      <c r="K13" s="344"/>
      <c r="L13" s="344"/>
      <c r="M13" s="344"/>
      <c r="N13" s="344"/>
      <c r="O13" s="345"/>
    </row>
    <row r="14" spans="1:15">
      <c r="A14" s="7"/>
      <c r="B14" s="201" t="s">
        <v>51</v>
      </c>
      <c r="C14" s="200">
        <f>ROUND(SUM('Salary Worksheet'!P28:P40),0)</f>
        <v>0</v>
      </c>
      <c r="D14" s="200">
        <f>ROUND(SUM('CostShare Salary Worksheet'!P28:P40),0)</f>
        <v>0</v>
      </c>
      <c r="E14" s="200">
        <f t="shared" si="0"/>
        <v>0</v>
      </c>
      <c r="F14" s="343"/>
      <c r="G14" s="344"/>
      <c r="H14" s="344"/>
      <c r="I14" s="344"/>
      <c r="J14" s="344"/>
      <c r="K14" s="344"/>
      <c r="L14" s="344"/>
      <c r="M14" s="344"/>
      <c r="N14" s="344"/>
      <c r="O14" s="345"/>
    </row>
    <row r="15" spans="1:15">
      <c r="A15" s="7">
        <v>700484</v>
      </c>
      <c r="B15" s="174" t="s">
        <v>52</v>
      </c>
      <c r="C15" s="200">
        <f>ROUND(SUM('Salary Worksheet'!O68:P76),0)</f>
        <v>0</v>
      </c>
      <c r="D15" s="200">
        <f>ROUND(SUM('CostShare Salary Worksheet'!O68:P76),0)</f>
        <v>0</v>
      </c>
      <c r="E15" s="200">
        <f t="shared" si="0"/>
        <v>0</v>
      </c>
      <c r="F15" s="343"/>
      <c r="G15" s="344"/>
      <c r="H15" s="344"/>
      <c r="I15" s="344"/>
      <c r="J15" s="344"/>
      <c r="K15" s="344"/>
      <c r="L15" s="344"/>
      <c r="M15" s="344"/>
      <c r="N15" s="344"/>
      <c r="O15" s="345"/>
    </row>
    <row r="16" spans="1:15">
      <c r="A16" s="7"/>
      <c r="B16" s="202" t="s">
        <v>27</v>
      </c>
      <c r="C16" s="200">
        <f>ROUND(SUM('Salary Worksheet'!O44:O52)+SUM('Salary Worksheet'!P44:P52),0)</f>
        <v>0</v>
      </c>
      <c r="D16" s="200">
        <f>ROUND(SUM('CostShare Salary Worksheet'!O44:O52)+SUM('CostShare Salary Worksheet'!P44:P52),0)</f>
        <v>0</v>
      </c>
      <c r="E16" s="200">
        <f t="shared" si="0"/>
        <v>0</v>
      </c>
      <c r="F16" s="343"/>
      <c r="G16" s="344"/>
      <c r="H16" s="344"/>
      <c r="I16" s="344"/>
      <c r="J16" s="344"/>
      <c r="K16" s="344"/>
      <c r="L16" s="344"/>
      <c r="M16" s="344"/>
      <c r="N16" s="344"/>
      <c r="O16" s="345"/>
    </row>
    <row r="17" spans="1:15">
      <c r="A17" s="7"/>
      <c r="B17" s="202" t="s">
        <v>31</v>
      </c>
      <c r="C17" s="200">
        <f>ROUND(SUM('Salary Worksheet'!O56:Q64),0)</f>
        <v>0</v>
      </c>
      <c r="D17" s="200">
        <f>ROUND(SUM('CostShare Salary Worksheet'!O56:Q64),0)</f>
        <v>0</v>
      </c>
      <c r="E17" s="200">
        <f t="shared" si="0"/>
        <v>0</v>
      </c>
      <c r="F17" s="343"/>
      <c r="G17" s="344"/>
      <c r="H17" s="344"/>
      <c r="I17" s="344"/>
      <c r="J17" s="344"/>
      <c r="K17" s="344"/>
      <c r="L17" s="344"/>
      <c r="M17" s="344"/>
      <c r="N17" s="344"/>
      <c r="O17" s="345"/>
    </row>
    <row r="18" spans="1:15">
      <c r="A18" s="7">
        <v>700829</v>
      </c>
      <c r="B18" s="174" t="s">
        <v>53</v>
      </c>
      <c r="C18" s="200">
        <f>ROUND(SUM('Salary Worksheet'!Q11:Q24)+SUM('Salary Worksheet'!Q28:Q40)+SUM('Salary Worksheet'!Q44:Q52)+SUM('Salary Worksheet'!Q68:Q76),0)</f>
        <v>0</v>
      </c>
      <c r="D18" s="200">
        <f>ROUND(SUM('CostShare Salary Worksheet'!Q11:Q24)+SUM('CostShare Salary Worksheet'!Q28:Q40)+SUM('CostShare Salary Worksheet'!Q44:Q52)+SUM('CostShare Salary Worksheet'!Q68:Q76),0)</f>
        <v>0</v>
      </c>
      <c r="E18" s="200">
        <f>SUM(C18,D18)</f>
        <v>0</v>
      </c>
      <c r="F18" s="343"/>
      <c r="G18" s="344"/>
      <c r="H18" s="344"/>
      <c r="I18" s="344"/>
      <c r="J18" s="344"/>
      <c r="K18" s="344"/>
      <c r="L18" s="344"/>
      <c r="M18" s="344"/>
      <c r="N18" s="344"/>
      <c r="O18" s="345"/>
    </row>
    <row r="19" spans="1:15">
      <c r="A19" s="7"/>
      <c r="B19" s="204" t="s">
        <v>187</v>
      </c>
      <c r="C19" s="249">
        <f>SUM(C13:C18)</f>
        <v>0</v>
      </c>
      <c r="D19" s="249">
        <f>SUM(D13:D18)</f>
        <v>0</v>
      </c>
      <c r="E19" s="249">
        <f>SUM(C19,D19)</f>
        <v>0</v>
      </c>
      <c r="F19" s="260"/>
      <c r="G19" s="261"/>
      <c r="H19" s="261"/>
      <c r="I19" s="261"/>
      <c r="J19" s="261"/>
      <c r="K19" s="261"/>
      <c r="L19" s="261"/>
      <c r="M19" s="261"/>
      <c r="N19" s="261"/>
      <c r="O19" s="262"/>
    </row>
    <row r="20" spans="1:15">
      <c r="A20" s="7">
        <v>700485</v>
      </c>
      <c r="B20" s="174" t="s">
        <v>54</v>
      </c>
      <c r="C20" s="256">
        <v>0</v>
      </c>
      <c r="D20" s="256">
        <v>0</v>
      </c>
      <c r="E20" s="200">
        <f>SUM(C20,D20)</f>
        <v>0</v>
      </c>
      <c r="F20" s="343"/>
      <c r="G20" s="344"/>
      <c r="H20" s="344"/>
      <c r="I20" s="344"/>
      <c r="J20" s="344"/>
      <c r="K20" s="344"/>
      <c r="L20" s="344"/>
      <c r="M20" s="344"/>
      <c r="N20" s="344"/>
      <c r="O20" s="345"/>
    </row>
    <row r="21" spans="1:15">
      <c r="A21" s="7">
        <v>700486</v>
      </c>
      <c r="B21" s="174" t="s">
        <v>55</v>
      </c>
      <c r="C21" s="256">
        <v>0</v>
      </c>
      <c r="D21" s="256">
        <v>0</v>
      </c>
      <c r="E21" s="200">
        <f>SUM(C21,D21)</f>
        <v>0</v>
      </c>
      <c r="F21" s="343"/>
      <c r="G21" s="344"/>
      <c r="H21" s="344"/>
      <c r="I21" s="344"/>
      <c r="J21" s="344"/>
      <c r="K21" s="344"/>
      <c r="L21" s="344"/>
      <c r="M21" s="344"/>
      <c r="N21" s="344"/>
      <c r="O21" s="345"/>
    </row>
    <row r="22" spans="1:15">
      <c r="A22" s="8">
        <v>700489</v>
      </c>
      <c r="B22" s="185" t="s">
        <v>56</v>
      </c>
      <c r="C22" s="256">
        <v>0</v>
      </c>
      <c r="D22" s="256">
        <v>0</v>
      </c>
      <c r="E22" s="200">
        <f t="shared" si="0"/>
        <v>0</v>
      </c>
      <c r="F22" s="343"/>
      <c r="G22" s="344"/>
      <c r="H22" s="344"/>
      <c r="I22" s="344"/>
      <c r="J22" s="344"/>
      <c r="K22" s="344"/>
      <c r="L22" s="344"/>
      <c r="M22" s="344"/>
      <c r="N22" s="344"/>
      <c r="O22" s="345"/>
    </row>
    <row r="23" spans="1:15">
      <c r="A23" s="8">
        <v>700877</v>
      </c>
      <c r="B23" s="185" t="s">
        <v>57</v>
      </c>
      <c r="C23" s="256">
        <v>0</v>
      </c>
      <c r="D23" s="256">
        <v>0</v>
      </c>
      <c r="E23" s="200">
        <f t="shared" si="0"/>
        <v>0</v>
      </c>
      <c r="F23" s="343"/>
      <c r="G23" s="344"/>
      <c r="H23" s="344"/>
      <c r="I23" s="344"/>
      <c r="J23" s="344"/>
      <c r="K23" s="344"/>
      <c r="L23" s="344"/>
      <c r="M23" s="344"/>
      <c r="N23" s="344"/>
      <c r="O23" s="345"/>
    </row>
    <row r="24" spans="1:15" ht="28.8">
      <c r="A24" s="8">
        <v>700488</v>
      </c>
      <c r="B24" s="185" t="s">
        <v>58</v>
      </c>
      <c r="C24" s="256">
        <v>0</v>
      </c>
      <c r="D24" s="256">
        <v>0</v>
      </c>
      <c r="E24" s="200">
        <f t="shared" si="0"/>
        <v>0</v>
      </c>
      <c r="F24" s="343"/>
      <c r="G24" s="344"/>
      <c r="H24" s="344"/>
      <c r="I24" s="344"/>
      <c r="J24" s="344"/>
      <c r="K24" s="344"/>
      <c r="L24" s="344"/>
      <c r="M24" s="344"/>
      <c r="N24" s="344"/>
      <c r="O24" s="345"/>
    </row>
    <row r="25" spans="1:15" ht="28.8">
      <c r="A25" s="8">
        <v>700849</v>
      </c>
      <c r="B25" s="185" t="s">
        <v>59</v>
      </c>
      <c r="C25" s="256">
        <v>0</v>
      </c>
      <c r="D25" s="256">
        <v>0</v>
      </c>
      <c r="E25" s="200">
        <f t="shared" si="0"/>
        <v>0</v>
      </c>
      <c r="F25" s="343"/>
      <c r="G25" s="344"/>
      <c r="H25" s="344"/>
      <c r="I25" s="344"/>
      <c r="J25" s="344"/>
      <c r="K25" s="344"/>
      <c r="L25" s="344"/>
      <c r="M25" s="344"/>
      <c r="N25" s="344"/>
      <c r="O25" s="345"/>
    </row>
    <row r="26" spans="1:15" ht="28.8">
      <c r="A26" s="8">
        <v>700850</v>
      </c>
      <c r="B26" s="185" t="s">
        <v>60</v>
      </c>
      <c r="C26" s="256">
        <v>0</v>
      </c>
      <c r="D26" s="256">
        <v>0</v>
      </c>
      <c r="E26" s="200">
        <f t="shared" si="0"/>
        <v>0</v>
      </c>
      <c r="F26" s="343"/>
      <c r="G26" s="344"/>
      <c r="H26" s="344"/>
      <c r="I26" s="344"/>
      <c r="J26" s="344"/>
      <c r="K26" s="344"/>
      <c r="L26" s="344"/>
      <c r="M26" s="344"/>
      <c r="N26" s="344"/>
      <c r="O26" s="345"/>
    </row>
    <row r="27" spans="1:15">
      <c r="A27" s="8">
        <v>700457</v>
      </c>
      <c r="B27" s="185" t="s">
        <v>61</v>
      </c>
      <c r="C27" s="256">
        <v>0</v>
      </c>
      <c r="D27" s="256">
        <v>0</v>
      </c>
      <c r="E27" s="200">
        <f t="shared" si="0"/>
        <v>0</v>
      </c>
      <c r="F27" s="343"/>
      <c r="G27" s="344"/>
      <c r="H27" s="344"/>
      <c r="I27" s="344"/>
      <c r="J27" s="344"/>
      <c r="K27" s="344"/>
      <c r="L27" s="344"/>
      <c r="M27" s="344"/>
      <c r="N27" s="344"/>
      <c r="O27" s="345"/>
    </row>
    <row r="28" spans="1:15" ht="26.4">
      <c r="A28" s="8">
        <v>700883</v>
      </c>
      <c r="B28" s="185" t="s">
        <v>62</v>
      </c>
      <c r="C28" s="256">
        <v>0</v>
      </c>
      <c r="D28" s="256">
        <v>0</v>
      </c>
      <c r="E28" s="200">
        <f t="shared" si="0"/>
        <v>0</v>
      </c>
      <c r="F28" s="343"/>
      <c r="G28" s="344"/>
      <c r="H28" s="344"/>
      <c r="I28" s="344"/>
      <c r="J28" s="344"/>
      <c r="K28" s="344"/>
      <c r="L28" s="344"/>
      <c r="M28" s="344"/>
      <c r="N28" s="344"/>
      <c r="O28" s="345"/>
    </row>
    <row r="29" spans="1:15">
      <c r="A29" s="8">
        <v>700459</v>
      </c>
      <c r="B29" s="185" t="s">
        <v>63</v>
      </c>
      <c r="C29" s="256">
        <v>0</v>
      </c>
      <c r="D29" s="256">
        <v>0</v>
      </c>
      <c r="E29" s="200">
        <f t="shared" si="0"/>
        <v>0</v>
      </c>
      <c r="F29" s="343"/>
      <c r="G29" s="344"/>
      <c r="H29" s="344"/>
      <c r="I29" s="344"/>
      <c r="J29" s="344"/>
      <c r="K29" s="344"/>
      <c r="L29" s="344"/>
      <c r="M29" s="344"/>
      <c r="N29" s="344"/>
      <c r="O29" s="345"/>
    </row>
    <row r="30" spans="1:15">
      <c r="A30" s="8">
        <v>700494</v>
      </c>
      <c r="B30" s="185" t="s">
        <v>64</v>
      </c>
      <c r="C30" s="256">
        <v>0</v>
      </c>
      <c r="D30" s="256">
        <v>0</v>
      </c>
      <c r="E30" s="200">
        <f t="shared" si="0"/>
        <v>0</v>
      </c>
      <c r="F30" s="343"/>
      <c r="G30" s="344"/>
      <c r="H30" s="344"/>
      <c r="I30" s="344"/>
      <c r="J30" s="344"/>
      <c r="K30" s="344"/>
      <c r="L30" s="344"/>
      <c r="M30" s="344"/>
      <c r="N30" s="344"/>
      <c r="O30" s="345"/>
    </row>
    <row r="31" spans="1:15">
      <c r="A31" s="8">
        <v>700825</v>
      </c>
      <c r="B31" s="185" t="s">
        <v>65</v>
      </c>
      <c r="C31" s="256">
        <v>0</v>
      </c>
      <c r="D31" s="256">
        <v>0</v>
      </c>
      <c r="E31" s="200">
        <f t="shared" si="0"/>
        <v>0</v>
      </c>
      <c r="F31" s="343"/>
      <c r="G31" s="344"/>
      <c r="H31" s="344"/>
      <c r="I31" s="344"/>
      <c r="J31" s="344"/>
      <c r="K31" s="344"/>
      <c r="L31" s="344"/>
      <c r="M31" s="344"/>
      <c r="N31" s="344"/>
      <c r="O31" s="345"/>
    </row>
    <row r="32" spans="1:15">
      <c r="A32" s="8"/>
      <c r="B32" s="185" t="s">
        <v>66</v>
      </c>
      <c r="C32" s="256">
        <v>0</v>
      </c>
      <c r="D32" s="256">
        <v>0</v>
      </c>
      <c r="E32" s="200">
        <f t="shared" si="0"/>
        <v>0</v>
      </c>
      <c r="F32" s="343"/>
      <c r="G32" s="344"/>
      <c r="H32" s="344"/>
      <c r="I32" s="344"/>
      <c r="J32" s="344"/>
      <c r="K32" s="344"/>
      <c r="L32" s="344"/>
      <c r="M32" s="344"/>
      <c r="N32" s="344"/>
      <c r="O32" s="345"/>
    </row>
    <row r="33" spans="1:47">
      <c r="A33" s="9">
        <v>700503</v>
      </c>
      <c r="B33" s="185" t="s">
        <v>67</v>
      </c>
      <c r="C33" s="257">
        <v>0</v>
      </c>
      <c r="D33" s="256">
        <v>0</v>
      </c>
      <c r="E33" s="200">
        <f t="shared" si="0"/>
        <v>0</v>
      </c>
      <c r="F33" s="343"/>
      <c r="G33" s="344"/>
      <c r="H33" s="344"/>
      <c r="I33" s="344"/>
      <c r="J33" s="344"/>
      <c r="K33" s="344"/>
      <c r="L33" s="344"/>
      <c r="M33" s="344"/>
      <c r="N33" s="344"/>
      <c r="O33" s="345"/>
    </row>
    <row r="34" spans="1:47" ht="28.8">
      <c r="A34" s="9"/>
      <c r="B34" s="185" t="s">
        <v>68</v>
      </c>
      <c r="C34" s="256">
        <v>0</v>
      </c>
      <c r="D34" s="257">
        <v>0</v>
      </c>
      <c r="E34" s="200">
        <f t="shared" si="0"/>
        <v>0</v>
      </c>
      <c r="F34" s="343"/>
      <c r="G34" s="344"/>
      <c r="H34" s="344"/>
      <c r="I34" s="344"/>
      <c r="J34" s="344"/>
      <c r="K34" s="344"/>
      <c r="L34" s="344"/>
      <c r="M34" s="344"/>
      <c r="N34" s="344"/>
      <c r="O34" s="345"/>
    </row>
    <row r="35" spans="1:47">
      <c r="A35" s="10"/>
      <c r="B35" s="185" t="s">
        <v>69</v>
      </c>
      <c r="C35" s="200">
        <f>SUM(C19:C34)</f>
        <v>0</v>
      </c>
      <c r="D35" s="200">
        <f>SUM(D19:D34)</f>
        <v>0</v>
      </c>
      <c r="E35" s="200">
        <f t="shared" si="0"/>
        <v>0</v>
      </c>
      <c r="F35" s="343"/>
      <c r="G35" s="344"/>
      <c r="H35" s="344"/>
      <c r="I35" s="344"/>
      <c r="J35" s="344"/>
      <c r="K35" s="344"/>
      <c r="L35" s="344"/>
      <c r="M35" s="344"/>
      <c r="N35" s="344"/>
      <c r="O35" s="345"/>
    </row>
    <row r="36" spans="1:47">
      <c r="A36" s="10"/>
      <c r="B36" s="186" t="s">
        <v>70</v>
      </c>
      <c r="C36" s="200">
        <f>IF(B36=B42,(C42),(IF(B36=B43,(C43),(IF(B36=B44,(C44),(IF(B36=B45,(C45),IF(B36=B46,(C46),0))))))))</f>
        <v>0</v>
      </c>
      <c r="D36" s="200" t="str">
        <f>IF(B36=B42,(D42),(IF(B36=B43,(D43),(IF(B36=B44,(D44),(IF(B36=B45,(D45),(IF(B36=B46,(D46),"0")))))))))</f>
        <v>0</v>
      </c>
      <c r="E36" s="200">
        <f t="shared" si="0"/>
        <v>0</v>
      </c>
      <c r="F36" s="343"/>
      <c r="G36" s="344"/>
      <c r="H36" s="344"/>
      <c r="I36" s="344"/>
      <c r="J36" s="344"/>
      <c r="K36" s="344"/>
      <c r="L36" s="344"/>
      <c r="M36" s="344"/>
      <c r="N36" s="344"/>
      <c r="O36" s="345"/>
    </row>
    <row r="37" spans="1:47" ht="26.4">
      <c r="A37" s="10"/>
      <c r="B37" s="187" t="s">
        <v>71</v>
      </c>
      <c r="C37" s="205">
        <v>0</v>
      </c>
      <c r="D37" s="205">
        <v>0</v>
      </c>
      <c r="E37" s="244"/>
      <c r="F37" s="343"/>
      <c r="G37" s="344"/>
      <c r="H37" s="344"/>
      <c r="I37" s="344"/>
      <c r="J37" s="344"/>
      <c r="K37" s="344"/>
      <c r="L37" s="344"/>
      <c r="M37" s="344"/>
      <c r="N37" s="344"/>
      <c r="O37" s="345"/>
    </row>
    <row r="38" spans="1:47">
      <c r="A38" s="11">
        <v>700828</v>
      </c>
      <c r="B38" s="185" t="s">
        <v>72</v>
      </c>
      <c r="C38" s="200">
        <f>C36*C37</f>
        <v>0</v>
      </c>
      <c r="D38" s="200">
        <f>D36*D37</f>
        <v>0</v>
      </c>
      <c r="E38" s="200">
        <f t="shared" si="0"/>
        <v>0</v>
      </c>
      <c r="F38" s="343"/>
      <c r="G38" s="344"/>
      <c r="H38" s="344"/>
      <c r="I38" s="344"/>
      <c r="J38" s="344"/>
      <c r="K38" s="344"/>
      <c r="L38" s="344"/>
      <c r="M38" s="344"/>
      <c r="N38" s="344"/>
      <c r="O38" s="345"/>
    </row>
    <row r="39" spans="1:47">
      <c r="A39" s="10"/>
      <c r="B39" s="185" t="s">
        <v>73</v>
      </c>
      <c r="C39" s="200" t="str">
        <f>IF(B36=B42,(C35+C38),(IF(B36=B43,(C35+C38),(IF(B36=B44,(C35+C38),(IF(B36=B45,(C35+C38),(IF(B36=B46,(C35+C38),"Invalid F&amp;A")))))))))</f>
        <v>Invalid F&amp;A</v>
      </c>
      <c r="D39" s="200" t="str">
        <f>IF(B36=B42,(D35+D38),(IF(B36=B43,(D35+D38),(IF(B36=B44,(D35+D38),(IF(B36=B45,(D35+D38),(IF(B36=B46,(D35+D38),"Invalid F&amp;A")))))))))</f>
        <v>Invalid F&amp;A</v>
      </c>
      <c r="E39" s="200">
        <f t="shared" si="0"/>
        <v>0</v>
      </c>
      <c r="F39" s="263"/>
      <c r="G39" s="264"/>
      <c r="H39" s="264"/>
      <c r="I39" s="264"/>
      <c r="J39" s="264"/>
      <c r="K39" s="264"/>
      <c r="L39" s="264"/>
      <c r="M39" s="264"/>
      <c r="N39" s="264"/>
      <c r="O39" s="265"/>
    </row>
    <row r="40" spans="1:47" s="206" customFormat="1">
      <c r="A40" s="239"/>
      <c r="B40" s="239"/>
      <c r="C40" s="239"/>
      <c r="D40" s="239"/>
      <c r="E40" s="239"/>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row>
    <row r="41" spans="1:47" s="206" customFormat="1">
      <c r="A41" s="239"/>
      <c r="B41" s="239"/>
      <c r="C41" s="239"/>
      <c r="D41" s="239"/>
      <c r="E41" s="239"/>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row>
    <row r="42" spans="1:47" s="206" customFormat="1">
      <c r="A42" s="192">
        <v>54</v>
      </c>
      <c r="B42" s="193" t="s">
        <v>74</v>
      </c>
      <c r="C42" s="194">
        <f>SUM(C19:C23)+C24+C25+C27+C30+C33</f>
        <v>0</v>
      </c>
      <c r="D42" s="194">
        <f>SUM(D19:D23)+D24+D25+D27+D30+D33</f>
        <v>0</v>
      </c>
      <c r="E42" s="192"/>
      <c r="F42" s="192"/>
      <c r="G42" s="192"/>
      <c r="H42" s="192"/>
      <c r="I42" s="192"/>
      <c r="J42" s="192"/>
      <c r="K42" s="192"/>
      <c r="L42" s="192"/>
      <c r="M42" s="192"/>
      <c r="N42" s="94"/>
      <c r="O42" s="94"/>
      <c r="P42" s="94"/>
      <c r="Q42" s="94"/>
      <c r="R42" s="94"/>
      <c r="S42" s="94"/>
      <c r="T42" s="94"/>
      <c r="U42" s="94"/>
      <c r="V42" s="94"/>
      <c r="W42" s="94"/>
      <c r="X42" s="94"/>
      <c r="Y42" s="94"/>
      <c r="Z42" s="94"/>
      <c r="AA42" s="94"/>
      <c r="AB42" s="94"/>
      <c r="AC42" s="94"/>
      <c r="AD42" s="94"/>
      <c r="AE42" s="94"/>
      <c r="AF42" s="94"/>
      <c r="AG42" s="207"/>
      <c r="AH42" s="207"/>
      <c r="AI42" s="207"/>
      <c r="AJ42" s="207"/>
      <c r="AK42" s="207"/>
      <c r="AL42" s="207"/>
      <c r="AM42" s="207"/>
      <c r="AN42" s="207"/>
      <c r="AO42" s="207"/>
      <c r="AP42" s="207"/>
      <c r="AQ42" s="207"/>
      <c r="AR42" s="207"/>
      <c r="AS42" s="207"/>
      <c r="AT42" s="207"/>
      <c r="AU42" s="207"/>
    </row>
    <row r="43" spans="1:47" s="206" customFormat="1">
      <c r="A43" s="192">
        <v>24.6</v>
      </c>
      <c r="B43" s="193" t="s">
        <v>75</v>
      </c>
      <c r="C43" s="194">
        <f>SUM(C19:C23)+C24+C25+C27+C30+C33</f>
        <v>0</v>
      </c>
      <c r="D43" s="194">
        <f>SUM(D19:D23)+D24+D25+D27+D30+D33</f>
        <v>0</v>
      </c>
      <c r="E43" s="192"/>
      <c r="F43" s="192"/>
      <c r="G43" s="192"/>
      <c r="H43" s="192"/>
      <c r="I43" s="192"/>
      <c r="J43" s="192"/>
      <c r="K43" s="192"/>
      <c r="L43" s="192"/>
      <c r="M43" s="192"/>
      <c r="N43" s="94"/>
      <c r="O43" s="94"/>
      <c r="P43" s="94"/>
      <c r="Q43" s="94"/>
      <c r="R43" s="94"/>
      <c r="S43" s="94"/>
      <c r="T43" s="94"/>
      <c r="U43" s="94"/>
      <c r="V43" s="94"/>
      <c r="W43" s="94"/>
      <c r="X43" s="94"/>
      <c r="Y43" s="94"/>
      <c r="Z43" s="94"/>
      <c r="AA43" s="94"/>
      <c r="AB43" s="94"/>
      <c r="AC43" s="94"/>
      <c r="AD43" s="94"/>
      <c r="AE43" s="94"/>
      <c r="AF43" s="94"/>
      <c r="AG43" s="207"/>
      <c r="AH43" s="207"/>
      <c r="AI43" s="207"/>
      <c r="AJ43" s="207"/>
      <c r="AK43" s="207"/>
      <c r="AL43" s="207"/>
      <c r="AM43" s="207"/>
      <c r="AN43" s="207"/>
      <c r="AO43" s="207"/>
      <c r="AP43" s="207"/>
      <c r="AQ43" s="207"/>
      <c r="AR43" s="207"/>
      <c r="AS43" s="207"/>
      <c r="AT43" s="207"/>
      <c r="AU43" s="207"/>
    </row>
    <row r="44" spans="1:47" s="206" customFormat="1">
      <c r="A44" s="192">
        <v>8</v>
      </c>
      <c r="B44" s="193" t="s">
        <v>76</v>
      </c>
      <c r="C44" s="194">
        <f>SUM(C19:C23)+SUM(C24:C30)+C32+C33</f>
        <v>0</v>
      </c>
      <c r="D44" s="194">
        <f>SUM(D19:D23)+SUM(D24:D30)+D32+D33</f>
        <v>0</v>
      </c>
      <c r="E44" s="192"/>
      <c r="F44" s="192"/>
      <c r="G44" s="192"/>
      <c r="H44" s="192"/>
      <c r="I44" s="192"/>
      <c r="J44" s="192"/>
      <c r="K44" s="192"/>
      <c r="L44" s="192"/>
      <c r="M44" s="192"/>
      <c r="N44" s="94"/>
      <c r="O44" s="94"/>
      <c r="P44" s="94"/>
      <c r="Q44" s="94"/>
      <c r="R44" s="94"/>
      <c r="S44" s="94"/>
      <c r="T44" s="94"/>
      <c r="U44" s="94"/>
      <c r="V44" s="94"/>
      <c r="W44" s="94"/>
      <c r="X44" s="94"/>
      <c r="Y44" s="94"/>
      <c r="Z44" s="94"/>
      <c r="AA44" s="94"/>
      <c r="AB44" s="94"/>
      <c r="AC44" s="94"/>
      <c r="AD44" s="94"/>
      <c r="AE44" s="94"/>
      <c r="AF44" s="94"/>
      <c r="AG44" s="207"/>
      <c r="AH44" s="207"/>
      <c r="AI44" s="207"/>
      <c r="AJ44" s="207"/>
      <c r="AK44" s="207"/>
      <c r="AL44" s="207"/>
      <c r="AM44" s="207"/>
      <c r="AN44" s="207"/>
      <c r="AO44" s="207"/>
      <c r="AP44" s="207"/>
      <c r="AQ44" s="207"/>
      <c r="AR44" s="207"/>
      <c r="AS44" s="207"/>
      <c r="AT44" s="207"/>
      <c r="AU44" s="207"/>
    </row>
    <row r="45" spans="1:47" s="206" customFormat="1">
      <c r="A45" s="192">
        <v>10</v>
      </c>
      <c r="B45" s="193" t="s">
        <v>77</v>
      </c>
      <c r="C45" s="194">
        <f>SUM(C19:C34)</f>
        <v>0</v>
      </c>
      <c r="D45" s="194">
        <f>SUM(D19:D34)</f>
        <v>0</v>
      </c>
      <c r="E45" s="192"/>
      <c r="F45" s="192"/>
      <c r="G45" s="192"/>
      <c r="H45" s="192"/>
      <c r="I45" s="192"/>
      <c r="J45" s="192"/>
      <c r="K45" s="192"/>
      <c r="L45" s="192"/>
      <c r="M45" s="192"/>
      <c r="N45" s="94"/>
      <c r="O45" s="94"/>
      <c r="P45" s="94"/>
      <c r="Q45" s="94"/>
      <c r="R45" s="94"/>
      <c r="S45" s="94"/>
      <c r="T45" s="94"/>
      <c r="U45" s="94"/>
      <c r="V45" s="94"/>
      <c r="W45" s="94"/>
      <c r="X45" s="94"/>
      <c r="Y45" s="94"/>
      <c r="Z45" s="94"/>
      <c r="AA45" s="94"/>
      <c r="AB45" s="94"/>
      <c r="AC45" s="94"/>
      <c r="AD45" s="94"/>
      <c r="AE45" s="94"/>
      <c r="AF45" s="94"/>
      <c r="AG45" s="207"/>
      <c r="AH45" s="207"/>
      <c r="AI45" s="207"/>
      <c r="AJ45" s="207"/>
      <c r="AK45" s="207"/>
      <c r="AL45" s="207"/>
      <c r="AM45" s="207"/>
      <c r="AN45" s="207"/>
      <c r="AO45" s="207"/>
      <c r="AP45" s="207"/>
      <c r="AQ45" s="207"/>
      <c r="AR45" s="207"/>
      <c r="AS45" s="207"/>
      <c r="AT45" s="207"/>
      <c r="AU45" s="207"/>
    </row>
    <row r="46" spans="1:47" s="206" customFormat="1">
      <c r="A46" s="192"/>
      <c r="B46" s="193" t="s">
        <v>78</v>
      </c>
      <c r="C46" s="194">
        <f>SUM(C19:C34)</f>
        <v>0</v>
      </c>
      <c r="D46" s="194">
        <f>SUM(D19:D34)</f>
        <v>0</v>
      </c>
      <c r="E46" s="192"/>
      <c r="F46" s="192"/>
      <c r="G46" s="192"/>
      <c r="H46" s="192"/>
      <c r="I46" s="192"/>
      <c r="J46" s="192"/>
      <c r="K46" s="192"/>
      <c r="L46" s="192"/>
      <c r="M46" s="192"/>
      <c r="N46" s="94"/>
      <c r="O46" s="94"/>
      <c r="P46" s="94"/>
      <c r="Q46" s="94"/>
      <c r="R46" s="94"/>
      <c r="S46" s="94"/>
      <c r="T46" s="94"/>
      <c r="U46" s="94"/>
      <c r="V46" s="94"/>
      <c r="W46" s="94"/>
      <c r="X46" s="94"/>
      <c r="Y46" s="94"/>
      <c r="Z46" s="94"/>
      <c r="AA46" s="94"/>
      <c r="AB46" s="94"/>
      <c r="AC46" s="94"/>
      <c r="AD46" s="94"/>
      <c r="AE46" s="94"/>
      <c r="AF46" s="94"/>
      <c r="AG46" s="207"/>
      <c r="AH46" s="207"/>
      <c r="AI46" s="207"/>
      <c r="AJ46" s="207"/>
      <c r="AK46" s="207"/>
      <c r="AL46" s="207"/>
      <c r="AM46" s="207"/>
      <c r="AN46" s="207"/>
      <c r="AO46" s="207"/>
      <c r="AP46" s="207"/>
      <c r="AQ46" s="207"/>
      <c r="AR46" s="207"/>
      <c r="AS46" s="207"/>
      <c r="AT46" s="207"/>
      <c r="AU46" s="207"/>
    </row>
    <row r="47" spans="1:47" s="206" customFormat="1" ht="16.2">
      <c r="A47" s="192"/>
      <c r="B47" s="193" t="s">
        <v>239</v>
      </c>
      <c r="C47" s="194"/>
      <c r="D47" s="194"/>
      <c r="E47" s="192"/>
      <c r="F47" s="192"/>
      <c r="G47" s="192"/>
      <c r="H47" s="192"/>
      <c r="I47" s="192"/>
      <c r="J47" s="192"/>
      <c r="K47" s="192"/>
      <c r="L47" s="192"/>
      <c r="M47" s="192"/>
      <c r="N47" s="94"/>
      <c r="O47" s="94"/>
      <c r="P47" s="94"/>
      <c r="Q47" s="94"/>
      <c r="R47" s="94"/>
      <c r="S47" s="94"/>
      <c r="T47" s="94"/>
      <c r="U47" s="94"/>
      <c r="V47" s="94"/>
      <c r="W47" s="94"/>
      <c r="X47" s="94"/>
      <c r="Y47" s="94"/>
      <c r="Z47" s="94"/>
      <c r="AA47" s="94"/>
      <c r="AB47" s="94"/>
      <c r="AC47" s="94"/>
      <c r="AD47" s="94"/>
      <c r="AE47" s="94"/>
      <c r="AF47" s="94"/>
      <c r="AG47" s="207"/>
      <c r="AH47" s="207"/>
      <c r="AI47" s="207"/>
      <c r="AJ47" s="207"/>
      <c r="AK47" s="207"/>
      <c r="AL47" s="207"/>
      <c r="AM47" s="207"/>
      <c r="AN47" s="207"/>
      <c r="AO47" s="207"/>
      <c r="AP47" s="207"/>
      <c r="AQ47" s="207"/>
      <c r="AR47" s="207"/>
      <c r="AS47" s="207"/>
      <c r="AT47" s="207"/>
      <c r="AU47" s="207"/>
    </row>
    <row r="48" spans="1:47" s="220" customFormat="1">
      <c r="A48" s="191"/>
      <c r="B48" s="191"/>
      <c r="C48" s="191"/>
      <c r="D48" s="191"/>
      <c r="E48" s="191"/>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row>
    <row r="49" spans="1:32" s="220" customFormat="1">
      <c r="A49" s="190"/>
      <c r="B49" s="190"/>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row>
    <row r="50" spans="1:32">
      <c r="A50" s="190"/>
      <c r="B50" s="190"/>
      <c r="C50" s="190"/>
      <c r="D50" s="190"/>
      <c r="E50" s="190"/>
      <c r="F50" s="190"/>
      <c r="G50" s="190"/>
      <c r="H50" s="190"/>
      <c r="I50" s="190"/>
      <c r="J50" s="190"/>
      <c r="K50" s="190"/>
      <c r="L50" s="190"/>
      <c r="M50" s="190"/>
      <c r="N50" s="190"/>
      <c r="O50" s="190"/>
    </row>
    <row r="51" spans="1:32">
      <c r="A51" s="190"/>
      <c r="B51" s="190"/>
      <c r="C51" s="190"/>
      <c r="D51" s="190"/>
      <c r="E51" s="190"/>
      <c r="F51" s="190"/>
      <c r="G51" s="190"/>
      <c r="H51" s="190"/>
      <c r="I51" s="190"/>
      <c r="J51" s="190"/>
      <c r="K51" s="190"/>
      <c r="L51" s="190"/>
      <c r="M51" s="190"/>
      <c r="N51" s="190"/>
      <c r="O51" s="190"/>
    </row>
    <row r="52" spans="1:32">
      <c r="A52" s="190"/>
      <c r="B52" s="190"/>
      <c r="C52" s="190"/>
      <c r="D52" s="190"/>
      <c r="E52" s="190"/>
      <c r="F52" s="190"/>
      <c r="G52" s="190"/>
      <c r="H52" s="190"/>
      <c r="I52" s="190"/>
      <c r="J52" s="190"/>
      <c r="K52" s="190"/>
      <c r="L52" s="190"/>
      <c r="M52" s="190"/>
      <c r="N52" s="190"/>
      <c r="O52" s="190"/>
    </row>
    <row r="53" spans="1:32">
      <c r="A53" s="190"/>
      <c r="B53" s="190"/>
      <c r="C53" s="190"/>
      <c r="D53" s="190"/>
      <c r="E53" s="190"/>
      <c r="F53" s="190"/>
      <c r="G53" s="190"/>
      <c r="H53" s="190"/>
      <c r="I53" s="190"/>
      <c r="J53" s="190"/>
      <c r="K53" s="190"/>
      <c r="L53" s="190"/>
      <c r="M53" s="190"/>
      <c r="N53" s="190"/>
      <c r="O53" s="190"/>
    </row>
    <row r="54" spans="1:32">
      <c r="A54" s="190"/>
      <c r="B54" s="190"/>
      <c r="C54" s="190"/>
      <c r="D54" s="190"/>
      <c r="E54" s="190"/>
      <c r="F54" s="190"/>
      <c r="G54" s="190"/>
      <c r="H54" s="190"/>
      <c r="I54" s="190"/>
      <c r="J54" s="190"/>
      <c r="K54" s="190"/>
      <c r="L54" s="190"/>
      <c r="M54" s="190"/>
      <c r="N54" s="190"/>
      <c r="O54" s="190"/>
    </row>
    <row r="55" spans="1:32">
      <c r="A55" s="190"/>
      <c r="B55" s="190"/>
      <c r="C55" s="190"/>
      <c r="D55" s="190"/>
      <c r="E55" s="190"/>
      <c r="F55" s="190"/>
      <c r="G55" s="190"/>
      <c r="H55" s="190"/>
      <c r="I55" s="190"/>
      <c r="J55" s="190"/>
      <c r="K55" s="190"/>
      <c r="L55" s="190"/>
      <c r="M55" s="190"/>
      <c r="N55" s="190"/>
      <c r="O55" s="190"/>
    </row>
    <row r="56" spans="1:32">
      <c r="A56" s="190"/>
      <c r="B56" s="190"/>
      <c r="C56" s="190"/>
      <c r="D56" s="190"/>
      <c r="E56" s="190"/>
      <c r="F56" s="190"/>
      <c r="G56" s="190"/>
      <c r="H56" s="190"/>
      <c r="I56" s="190"/>
      <c r="J56" s="190"/>
      <c r="K56" s="190"/>
      <c r="L56" s="190"/>
      <c r="M56" s="190"/>
      <c r="N56" s="190"/>
      <c r="O56" s="190"/>
    </row>
    <row r="57" spans="1:32">
      <c r="A57" s="190"/>
      <c r="B57" s="190"/>
      <c r="C57" s="190"/>
      <c r="D57" s="190"/>
      <c r="E57" s="190"/>
      <c r="F57" s="190"/>
      <c r="G57" s="190"/>
      <c r="H57" s="190"/>
      <c r="I57" s="190"/>
      <c r="J57" s="190"/>
      <c r="K57" s="190"/>
      <c r="L57" s="190"/>
      <c r="M57" s="190"/>
      <c r="N57" s="190"/>
      <c r="O57" s="190"/>
    </row>
    <row r="58" spans="1:32">
      <c r="A58" s="190"/>
      <c r="B58" s="190"/>
      <c r="C58" s="190"/>
      <c r="D58" s="190"/>
      <c r="E58" s="190"/>
      <c r="F58" s="190"/>
      <c r="G58" s="190"/>
      <c r="H58" s="190"/>
      <c r="I58" s="190"/>
      <c r="J58" s="190"/>
      <c r="K58" s="190"/>
      <c r="L58" s="190"/>
      <c r="M58" s="190"/>
      <c r="N58" s="190"/>
      <c r="O58" s="190"/>
    </row>
    <row r="59" spans="1:32">
      <c r="A59" s="190"/>
      <c r="B59" s="190"/>
      <c r="C59" s="190"/>
      <c r="D59" s="190"/>
      <c r="E59" s="190"/>
      <c r="F59" s="190"/>
      <c r="G59" s="190"/>
      <c r="H59" s="190"/>
      <c r="I59" s="190"/>
      <c r="J59" s="190"/>
      <c r="K59" s="190"/>
      <c r="L59" s="190"/>
      <c r="M59" s="190"/>
      <c r="N59" s="190"/>
      <c r="O59" s="190"/>
    </row>
    <row r="60" spans="1:32">
      <c r="A60" s="190"/>
      <c r="B60" s="190"/>
      <c r="C60" s="190"/>
      <c r="D60" s="190"/>
      <c r="E60" s="190"/>
      <c r="F60" s="190"/>
      <c r="G60" s="190"/>
      <c r="H60" s="190"/>
      <c r="I60" s="190"/>
      <c r="J60" s="190"/>
      <c r="K60" s="190"/>
      <c r="L60" s="190"/>
      <c r="M60" s="190"/>
      <c r="N60" s="190"/>
      <c r="O60" s="190"/>
    </row>
    <row r="61" spans="1:32">
      <c r="A61" s="190"/>
      <c r="B61" s="190"/>
      <c r="C61" s="190"/>
      <c r="D61" s="190"/>
      <c r="E61" s="190"/>
      <c r="F61" s="190"/>
      <c r="G61" s="190"/>
      <c r="H61" s="190"/>
      <c r="I61" s="190"/>
      <c r="J61" s="190"/>
      <c r="K61" s="190"/>
      <c r="L61" s="190"/>
      <c r="M61" s="190"/>
      <c r="N61" s="190"/>
      <c r="O61" s="190"/>
    </row>
  </sheetData>
  <sheetProtection algorithmName="SHA-512" hashValue="wrkBKhS2dUqgseEncB3Ki4mhsbdIxw4l2wiACBzfkf+9pQFL08Vvz7rIb5AJYUg5tYsjn5f5uKJs5LqVG2kDHg==" saltValue="2ZAyjrmaqWDwBt2svaFdOA==" spinCount="100000" sheet="1" objects="1" scenarios="1"/>
  <mergeCells count="37">
    <mergeCell ref="D7:E7"/>
    <mergeCell ref="B8:E8"/>
    <mergeCell ref="B9:E9"/>
    <mergeCell ref="B10:E10"/>
    <mergeCell ref="A11:E11"/>
    <mergeCell ref="D6:E6"/>
    <mergeCell ref="C1:D1"/>
    <mergeCell ref="A2:D2"/>
    <mergeCell ref="A3:E3"/>
    <mergeCell ref="A4:E4"/>
    <mergeCell ref="A5:E5"/>
    <mergeCell ref="F12:O12"/>
    <mergeCell ref="F13:O13"/>
    <mergeCell ref="F14:O14"/>
    <mergeCell ref="F15:O15"/>
    <mergeCell ref="F16:O16"/>
    <mergeCell ref="F17:O17"/>
    <mergeCell ref="F18:O18"/>
    <mergeCell ref="F20:O20"/>
    <mergeCell ref="F21:O21"/>
    <mergeCell ref="F22:O22"/>
    <mergeCell ref="F23:O23"/>
    <mergeCell ref="F24:O24"/>
    <mergeCell ref="F25:O25"/>
    <mergeCell ref="F26:O26"/>
    <mergeCell ref="F27:O27"/>
    <mergeCell ref="F28:O28"/>
    <mergeCell ref="F29:O29"/>
    <mergeCell ref="F30:O30"/>
    <mergeCell ref="F31:O31"/>
    <mergeCell ref="F32:O32"/>
    <mergeCell ref="F38:O38"/>
    <mergeCell ref="F33:O33"/>
    <mergeCell ref="F34:O34"/>
    <mergeCell ref="F35:O35"/>
    <mergeCell ref="F36:O36"/>
    <mergeCell ref="F37:O37"/>
  </mergeCells>
  <dataValidations count="1">
    <dataValidation type="list" allowBlank="1" showInputMessage="1" showErrorMessage="1" sqref="B36" xr:uid="{00000000-0002-0000-0500-000000000000}">
      <formula1>$B$42:$B$47</formula1>
    </dataValidation>
  </dataValidations>
  <pageMargins left="0.8" right="0.8" top="0.8" bottom="0.8" header="0.3" footer="0.3"/>
  <pageSetup scale="96" fitToHeight="0" orientation="portrait" r:id="rId1"/>
  <headerFooter>
    <oddFooter>&amp;CFY2020</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AU58"/>
  <sheetViews>
    <sheetView zoomScaleNormal="100" workbookViewId="0">
      <selection activeCell="B6" sqref="B6"/>
    </sheetView>
  </sheetViews>
  <sheetFormatPr defaultRowHeight="14.4"/>
  <cols>
    <col min="1" max="1" width="13.6640625" style="99" customWidth="1"/>
    <col min="2" max="2" width="38.44140625" style="99" customWidth="1"/>
    <col min="3" max="5" width="12.88671875" style="99" customWidth="1"/>
    <col min="6" max="15" width="9" style="99" customWidth="1"/>
    <col min="16" max="32" width="9.109375" style="99"/>
    <col min="33" max="16384" width="8.88671875" style="95"/>
  </cols>
  <sheetData>
    <row r="1" spans="1:15">
      <c r="A1" s="163" t="s">
        <v>81</v>
      </c>
      <c r="B1" s="163"/>
      <c r="C1" s="332"/>
      <c r="D1" s="332"/>
      <c r="E1" s="163"/>
    </row>
    <row r="2" spans="1:15">
      <c r="A2" s="353" t="s">
        <v>36</v>
      </c>
      <c r="B2" s="353"/>
      <c r="C2" s="353"/>
      <c r="D2" s="353"/>
    </row>
    <row r="3" spans="1:15">
      <c r="A3" s="353" t="s">
        <v>37</v>
      </c>
      <c r="B3" s="353"/>
      <c r="C3" s="353"/>
      <c r="D3" s="353"/>
      <c r="E3" s="353"/>
    </row>
    <row r="4" spans="1:15">
      <c r="A4" s="354"/>
      <c r="B4" s="354"/>
      <c r="C4" s="354"/>
      <c r="D4" s="354"/>
      <c r="E4" s="354"/>
    </row>
    <row r="5" spans="1:15">
      <c r="A5" s="335" t="s">
        <v>38</v>
      </c>
      <c r="B5" s="335"/>
      <c r="C5" s="335"/>
      <c r="D5" s="335"/>
      <c r="E5" s="335"/>
    </row>
    <row r="6" spans="1:15">
      <c r="A6" s="195" t="s">
        <v>39</v>
      </c>
      <c r="B6" s="258"/>
      <c r="C6" s="196" t="s">
        <v>40</v>
      </c>
      <c r="D6" s="351"/>
      <c r="E6" s="352"/>
    </row>
    <row r="7" spans="1:15">
      <c r="A7" s="197" t="s">
        <v>41</v>
      </c>
      <c r="B7" s="259"/>
      <c r="C7" s="198" t="s">
        <v>42</v>
      </c>
      <c r="D7" s="355"/>
      <c r="E7" s="356"/>
    </row>
    <row r="8" spans="1:15">
      <c r="A8" s="199" t="s">
        <v>43</v>
      </c>
      <c r="B8" s="357" t="str">
        <f>'Salary Worksheet'!$C$2</f>
        <v>Insert Name of PD/PI</v>
      </c>
      <c r="C8" s="358"/>
      <c r="D8" s="358"/>
      <c r="E8" s="359"/>
    </row>
    <row r="9" spans="1:15">
      <c r="A9" s="199" t="s">
        <v>44</v>
      </c>
      <c r="B9" s="357" t="str">
        <f>'Salary Worksheet'!$C$3</f>
        <v>Insert Name of Sponsor</v>
      </c>
      <c r="C9" s="358"/>
      <c r="D9" s="358"/>
      <c r="E9" s="359"/>
    </row>
    <row r="10" spans="1:15">
      <c r="A10" s="199" t="s">
        <v>45</v>
      </c>
      <c r="B10" s="357" t="str">
        <f>'Salary Worksheet'!$C$4</f>
        <v>Insert Title of Project</v>
      </c>
      <c r="C10" s="358"/>
      <c r="D10" s="358"/>
      <c r="E10" s="359"/>
    </row>
    <row r="11" spans="1:15">
      <c r="A11" s="362"/>
      <c r="B11" s="363"/>
      <c r="C11" s="363"/>
      <c r="D11" s="363"/>
      <c r="E11" s="363"/>
    </row>
    <row r="12" spans="1:15">
      <c r="A12" s="6" t="s">
        <v>46</v>
      </c>
      <c r="B12" s="172" t="s">
        <v>47</v>
      </c>
      <c r="C12" s="173" t="s">
        <v>44</v>
      </c>
      <c r="D12" s="250" t="s">
        <v>48</v>
      </c>
      <c r="E12" s="173" t="s">
        <v>49</v>
      </c>
      <c r="F12" s="366" t="s">
        <v>183</v>
      </c>
      <c r="G12" s="367"/>
      <c r="H12" s="367"/>
      <c r="I12" s="367"/>
      <c r="J12" s="367"/>
      <c r="K12" s="367"/>
      <c r="L12" s="367"/>
      <c r="M12" s="367"/>
      <c r="N12" s="367"/>
      <c r="O12" s="367"/>
    </row>
    <row r="13" spans="1:15">
      <c r="A13" s="7">
        <v>700483</v>
      </c>
      <c r="B13" s="174" t="s">
        <v>50</v>
      </c>
      <c r="C13" s="200">
        <f>ROUND(SUM('Salary Worksheet'!T11:U24)+SUM('Salary Worksheet'!T28:T40),0)</f>
        <v>0</v>
      </c>
      <c r="D13" s="200">
        <f>ROUND(SUM('CostShare Salary Worksheet'!T11:U24)+SUM('CostShare Salary Worksheet'!T28:T40),0)</f>
        <v>0</v>
      </c>
      <c r="E13" s="200">
        <f t="shared" ref="E13:E39" si="0">SUM(C13,D13)</f>
        <v>0</v>
      </c>
      <c r="F13" s="343"/>
      <c r="G13" s="344"/>
      <c r="H13" s="344"/>
      <c r="I13" s="344"/>
      <c r="J13" s="344"/>
      <c r="K13" s="344"/>
      <c r="L13" s="344"/>
      <c r="M13" s="344"/>
      <c r="N13" s="344"/>
      <c r="O13" s="345"/>
    </row>
    <row r="14" spans="1:15">
      <c r="A14" s="7"/>
      <c r="B14" s="201" t="s">
        <v>51</v>
      </c>
      <c r="C14" s="200">
        <f>ROUND(SUM('Salary Worksheet'!U28:U40),0)</f>
        <v>0</v>
      </c>
      <c r="D14" s="200">
        <f>ROUND(SUM('CostShare Salary Worksheet'!U28:U40),0)</f>
        <v>0</v>
      </c>
      <c r="E14" s="200">
        <f t="shared" si="0"/>
        <v>0</v>
      </c>
      <c r="F14" s="343"/>
      <c r="G14" s="344"/>
      <c r="H14" s="344"/>
      <c r="I14" s="344"/>
      <c r="J14" s="344"/>
      <c r="K14" s="344"/>
      <c r="L14" s="344"/>
      <c r="M14" s="344"/>
      <c r="N14" s="344"/>
      <c r="O14" s="345"/>
    </row>
    <row r="15" spans="1:15">
      <c r="A15" s="7">
        <v>700484</v>
      </c>
      <c r="B15" s="174" t="s">
        <v>52</v>
      </c>
      <c r="C15" s="200">
        <f>ROUND(SUM('Salary Worksheet'!T68:U76),0)</f>
        <v>0</v>
      </c>
      <c r="D15" s="200">
        <f>ROUND(SUM('CostShare Salary Worksheet'!T68:U76),0)</f>
        <v>0</v>
      </c>
      <c r="E15" s="200">
        <f t="shared" si="0"/>
        <v>0</v>
      </c>
      <c r="F15" s="343"/>
      <c r="G15" s="344"/>
      <c r="H15" s="344"/>
      <c r="I15" s="344"/>
      <c r="J15" s="344"/>
      <c r="K15" s="344"/>
      <c r="L15" s="344"/>
      <c r="M15" s="344"/>
      <c r="N15" s="344"/>
      <c r="O15" s="345"/>
    </row>
    <row r="16" spans="1:15">
      <c r="A16" s="7"/>
      <c r="B16" s="202" t="s">
        <v>27</v>
      </c>
      <c r="C16" s="200">
        <f>ROUND(SUM('Salary Worksheet'!T44:T54)+SUM('Salary Worksheet'!U44:U52),0)</f>
        <v>0</v>
      </c>
      <c r="D16" s="200">
        <f>ROUND(SUM('CostShare Salary Worksheet'!T44:T52)+SUM('CostShare Salary Worksheet'!U44:U52),0)</f>
        <v>0</v>
      </c>
      <c r="E16" s="200">
        <f t="shared" si="0"/>
        <v>0</v>
      </c>
      <c r="F16" s="343"/>
      <c r="G16" s="344"/>
      <c r="H16" s="344"/>
      <c r="I16" s="344"/>
      <c r="J16" s="344"/>
      <c r="K16" s="344"/>
      <c r="L16" s="344"/>
      <c r="M16" s="344"/>
      <c r="N16" s="344"/>
      <c r="O16" s="345"/>
    </row>
    <row r="17" spans="1:15">
      <c r="A17" s="7"/>
      <c r="B17" s="202" t="s">
        <v>31</v>
      </c>
      <c r="C17" s="200">
        <f>ROUND(SUM('Salary Worksheet'!T56:V64),0)</f>
        <v>0</v>
      </c>
      <c r="D17" s="200">
        <f>ROUND(SUM('CostShare Salary Worksheet'!T56:V64),0)</f>
        <v>0</v>
      </c>
      <c r="E17" s="200">
        <f t="shared" si="0"/>
        <v>0</v>
      </c>
      <c r="F17" s="343"/>
      <c r="G17" s="344"/>
      <c r="H17" s="344"/>
      <c r="I17" s="344"/>
      <c r="J17" s="344"/>
      <c r="K17" s="344"/>
      <c r="L17" s="344"/>
      <c r="M17" s="344"/>
      <c r="N17" s="344"/>
      <c r="O17" s="345"/>
    </row>
    <row r="18" spans="1:15">
      <c r="A18" s="7">
        <v>700829</v>
      </c>
      <c r="B18" s="174" t="s">
        <v>53</v>
      </c>
      <c r="C18" s="200">
        <f>ROUND(SUM('Salary Worksheet'!V11:V24)+SUM('Salary Worksheet'!V28:V40)+SUM('Salary Worksheet'!V44:V52)+SUM('Salary Worksheet'!V68:V76),0)</f>
        <v>0</v>
      </c>
      <c r="D18" s="200">
        <f>ROUND(SUM('CostShare Salary Worksheet'!V11:V24)+SUM('CostShare Salary Worksheet'!V28:V40)+SUM('CostShare Salary Worksheet'!V44:V52)+SUM('CostShare Salary Worksheet'!V68:V76),0)</f>
        <v>0</v>
      </c>
      <c r="E18" s="200">
        <f>SUM(C18,D18)</f>
        <v>0</v>
      </c>
      <c r="F18" s="343"/>
      <c r="G18" s="344"/>
      <c r="H18" s="344"/>
      <c r="I18" s="344"/>
      <c r="J18" s="344"/>
      <c r="K18" s="344"/>
      <c r="L18" s="344"/>
      <c r="M18" s="344"/>
      <c r="N18" s="344"/>
      <c r="O18" s="345"/>
    </row>
    <row r="19" spans="1:15">
      <c r="A19" s="7"/>
      <c r="B19" s="204" t="s">
        <v>187</v>
      </c>
      <c r="C19" s="249">
        <f>SUM(C13:C18)</f>
        <v>0</v>
      </c>
      <c r="D19" s="249">
        <f>SUM(D13:D18)</f>
        <v>0</v>
      </c>
      <c r="E19" s="249">
        <f>SUM(C19,D19)</f>
        <v>0</v>
      </c>
      <c r="F19" s="260"/>
      <c r="G19" s="261"/>
      <c r="H19" s="261"/>
      <c r="I19" s="261"/>
      <c r="J19" s="261"/>
      <c r="K19" s="261"/>
      <c r="L19" s="261"/>
      <c r="M19" s="261"/>
      <c r="N19" s="261"/>
      <c r="O19" s="262"/>
    </row>
    <row r="20" spans="1:15">
      <c r="A20" s="7">
        <v>700485</v>
      </c>
      <c r="B20" s="174" t="s">
        <v>54</v>
      </c>
      <c r="C20" s="256">
        <v>0</v>
      </c>
      <c r="D20" s="256">
        <v>0</v>
      </c>
      <c r="E20" s="200">
        <f>SUM(C20,D20)</f>
        <v>0</v>
      </c>
      <c r="F20" s="343"/>
      <c r="G20" s="344"/>
      <c r="H20" s="344"/>
      <c r="I20" s="344"/>
      <c r="J20" s="344"/>
      <c r="K20" s="344"/>
      <c r="L20" s="344"/>
      <c r="M20" s="344"/>
      <c r="N20" s="344"/>
      <c r="O20" s="345"/>
    </row>
    <row r="21" spans="1:15">
      <c r="A21" s="7">
        <v>700486</v>
      </c>
      <c r="B21" s="174" t="s">
        <v>55</v>
      </c>
      <c r="C21" s="256">
        <v>0</v>
      </c>
      <c r="D21" s="256">
        <v>0</v>
      </c>
      <c r="E21" s="200">
        <f>SUM(C21,D21)</f>
        <v>0</v>
      </c>
      <c r="F21" s="343"/>
      <c r="G21" s="344"/>
      <c r="H21" s="344"/>
      <c r="I21" s="344"/>
      <c r="J21" s="344"/>
      <c r="K21" s="344"/>
      <c r="L21" s="344"/>
      <c r="M21" s="344"/>
      <c r="N21" s="344"/>
      <c r="O21" s="345"/>
    </row>
    <row r="22" spans="1:15">
      <c r="A22" s="8">
        <v>700489</v>
      </c>
      <c r="B22" s="185" t="s">
        <v>56</v>
      </c>
      <c r="C22" s="256">
        <v>0</v>
      </c>
      <c r="D22" s="256">
        <v>0</v>
      </c>
      <c r="E22" s="200">
        <f t="shared" si="0"/>
        <v>0</v>
      </c>
      <c r="F22" s="343"/>
      <c r="G22" s="344"/>
      <c r="H22" s="344"/>
      <c r="I22" s="344"/>
      <c r="J22" s="344"/>
      <c r="K22" s="344"/>
      <c r="L22" s="344"/>
      <c r="M22" s="344"/>
      <c r="N22" s="344"/>
      <c r="O22" s="345"/>
    </row>
    <row r="23" spans="1:15">
      <c r="A23" s="8">
        <v>700877</v>
      </c>
      <c r="B23" s="185" t="s">
        <v>57</v>
      </c>
      <c r="C23" s="256">
        <v>0</v>
      </c>
      <c r="D23" s="256">
        <v>0</v>
      </c>
      <c r="E23" s="200">
        <f t="shared" si="0"/>
        <v>0</v>
      </c>
      <c r="F23" s="343"/>
      <c r="G23" s="344"/>
      <c r="H23" s="344"/>
      <c r="I23" s="344"/>
      <c r="J23" s="344"/>
      <c r="K23" s="344"/>
      <c r="L23" s="344"/>
      <c r="M23" s="344"/>
      <c r="N23" s="344"/>
      <c r="O23" s="345"/>
    </row>
    <row r="24" spans="1:15" ht="28.8">
      <c r="A24" s="8">
        <v>700488</v>
      </c>
      <c r="B24" s="185" t="s">
        <v>58</v>
      </c>
      <c r="C24" s="256">
        <v>0</v>
      </c>
      <c r="D24" s="256">
        <v>0</v>
      </c>
      <c r="E24" s="200">
        <f t="shared" si="0"/>
        <v>0</v>
      </c>
      <c r="F24" s="343"/>
      <c r="G24" s="344"/>
      <c r="H24" s="344"/>
      <c r="I24" s="344"/>
      <c r="J24" s="344"/>
      <c r="K24" s="344"/>
      <c r="L24" s="344"/>
      <c r="M24" s="344"/>
      <c r="N24" s="344"/>
      <c r="O24" s="345"/>
    </row>
    <row r="25" spans="1:15" ht="28.8">
      <c r="A25" s="8">
        <v>700849</v>
      </c>
      <c r="B25" s="185" t="s">
        <v>59</v>
      </c>
      <c r="C25" s="256">
        <v>0</v>
      </c>
      <c r="D25" s="256">
        <v>0</v>
      </c>
      <c r="E25" s="200">
        <f t="shared" si="0"/>
        <v>0</v>
      </c>
      <c r="F25" s="343"/>
      <c r="G25" s="344"/>
      <c r="H25" s="344"/>
      <c r="I25" s="344"/>
      <c r="J25" s="344"/>
      <c r="K25" s="344"/>
      <c r="L25" s="344"/>
      <c r="M25" s="344"/>
      <c r="N25" s="344"/>
      <c r="O25" s="345"/>
    </row>
    <row r="26" spans="1:15" ht="28.8">
      <c r="A26" s="8">
        <v>700850</v>
      </c>
      <c r="B26" s="185" t="s">
        <v>60</v>
      </c>
      <c r="C26" s="256">
        <v>0</v>
      </c>
      <c r="D26" s="256">
        <v>0</v>
      </c>
      <c r="E26" s="200">
        <f t="shared" si="0"/>
        <v>0</v>
      </c>
      <c r="F26" s="343"/>
      <c r="G26" s="344"/>
      <c r="H26" s="344"/>
      <c r="I26" s="344"/>
      <c r="J26" s="344"/>
      <c r="K26" s="344"/>
      <c r="L26" s="344"/>
      <c r="M26" s="344"/>
      <c r="N26" s="344"/>
      <c r="O26" s="345"/>
    </row>
    <row r="27" spans="1:15">
      <c r="A27" s="8">
        <v>700457</v>
      </c>
      <c r="B27" s="185" t="s">
        <v>61</v>
      </c>
      <c r="C27" s="256">
        <v>0</v>
      </c>
      <c r="D27" s="256">
        <v>0</v>
      </c>
      <c r="E27" s="200">
        <f t="shared" si="0"/>
        <v>0</v>
      </c>
      <c r="F27" s="343"/>
      <c r="G27" s="344"/>
      <c r="H27" s="344"/>
      <c r="I27" s="344"/>
      <c r="J27" s="344"/>
      <c r="K27" s="344"/>
      <c r="L27" s="344"/>
      <c r="M27" s="344"/>
      <c r="N27" s="344"/>
      <c r="O27" s="345"/>
    </row>
    <row r="28" spans="1:15" ht="26.4">
      <c r="A28" s="8">
        <v>700883</v>
      </c>
      <c r="B28" s="185" t="s">
        <v>62</v>
      </c>
      <c r="C28" s="256">
        <v>0</v>
      </c>
      <c r="D28" s="256">
        <v>0</v>
      </c>
      <c r="E28" s="200">
        <f t="shared" si="0"/>
        <v>0</v>
      </c>
      <c r="F28" s="343"/>
      <c r="G28" s="344"/>
      <c r="H28" s="344"/>
      <c r="I28" s="344"/>
      <c r="J28" s="344"/>
      <c r="K28" s="344"/>
      <c r="L28" s="344"/>
      <c r="M28" s="344"/>
      <c r="N28" s="344"/>
      <c r="O28" s="345"/>
    </row>
    <row r="29" spans="1:15">
      <c r="A29" s="8">
        <v>700459</v>
      </c>
      <c r="B29" s="185" t="s">
        <v>63</v>
      </c>
      <c r="C29" s="256">
        <v>0</v>
      </c>
      <c r="D29" s="256">
        <v>0</v>
      </c>
      <c r="E29" s="200">
        <f t="shared" si="0"/>
        <v>0</v>
      </c>
      <c r="F29" s="343"/>
      <c r="G29" s="344"/>
      <c r="H29" s="344"/>
      <c r="I29" s="344"/>
      <c r="J29" s="344"/>
      <c r="K29" s="344"/>
      <c r="L29" s="344"/>
      <c r="M29" s="344"/>
      <c r="N29" s="344"/>
      <c r="O29" s="345"/>
    </row>
    <row r="30" spans="1:15">
      <c r="A30" s="8">
        <v>700494</v>
      </c>
      <c r="B30" s="185" t="s">
        <v>64</v>
      </c>
      <c r="C30" s="256">
        <v>0</v>
      </c>
      <c r="D30" s="256">
        <v>0</v>
      </c>
      <c r="E30" s="200">
        <f t="shared" si="0"/>
        <v>0</v>
      </c>
      <c r="F30" s="343"/>
      <c r="G30" s="344"/>
      <c r="H30" s="344"/>
      <c r="I30" s="344"/>
      <c r="J30" s="344"/>
      <c r="K30" s="344"/>
      <c r="L30" s="344"/>
      <c r="M30" s="344"/>
      <c r="N30" s="344"/>
      <c r="O30" s="345"/>
    </row>
    <row r="31" spans="1:15">
      <c r="A31" s="8">
        <v>700825</v>
      </c>
      <c r="B31" s="185" t="s">
        <v>65</v>
      </c>
      <c r="C31" s="256">
        <v>0</v>
      </c>
      <c r="D31" s="256">
        <v>0</v>
      </c>
      <c r="E31" s="200">
        <f t="shared" si="0"/>
        <v>0</v>
      </c>
      <c r="F31" s="343"/>
      <c r="G31" s="344"/>
      <c r="H31" s="344"/>
      <c r="I31" s="344"/>
      <c r="J31" s="344"/>
      <c r="K31" s="344"/>
      <c r="L31" s="344"/>
      <c r="M31" s="344"/>
      <c r="N31" s="344"/>
      <c r="O31" s="345"/>
    </row>
    <row r="32" spans="1:15">
      <c r="A32" s="8"/>
      <c r="B32" s="185" t="s">
        <v>66</v>
      </c>
      <c r="C32" s="256">
        <v>0</v>
      </c>
      <c r="D32" s="256">
        <v>0</v>
      </c>
      <c r="E32" s="200">
        <f t="shared" si="0"/>
        <v>0</v>
      </c>
      <c r="F32" s="343"/>
      <c r="G32" s="344"/>
      <c r="H32" s="344"/>
      <c r="I32" s="344"/>
      <c r="J32" s="344"/>
      <c r="K32" s="344"/>
      <c r="L32" s="344"/>
      <c r="M32" s="344"/>
      <c r="N32" s="344"/>
      <c r="O32" s="345"/>
    </row>
    <row r="33" spans="1:47">
      <c r="A33" s="9">
        <v>700503</v>
      </c>
      <c r="B33" s="185" t="s">
        <v>67</v>
      </c>
      <c r="C33" s="257">
        <v>0</v>
      </c>
      <c r="D33" s="256">
        <v>0</v>
      </c>
      <c r="E33" s="200">
        <f t="shared" si="0"/>
        <v>0</v>
      </c>
      <c r="F33" s="343"/>
      <c r="G33" s="344"/>
      <c r="H33" s="344"/>
      <c r="I33" s="344"/>
      <c r="J33" s="344"/>
      <c r="K33" s="344"/>
      <c r="L33" s="344"/>
      <c r="M33" s="344"/>
      <c r="N33" s="344"/>
      <c r="O33" s="345"/>
    </row>
    <row r="34" spans="1:47" ht="28.8">
      <c r="A34" s="9"/>
      <c r="B34" s="185" t="s">
        <v>68</v>
      </c>
      <c r="C34" s="256">
        <v>0</v>
      </c>
      <c r="D34" s="257">
        <v>0</v>
      </c>
      <c r="E34" s="200">
        <f t="shared" si="0"/>
        <v>0</v>
      </c>
      <c r="F34" s="343"/>
      <c r="G34" s="344"/>
      <c r="H34" s="344"/>
      <c r="I34" s="344"/>
      <c r="J34" s="344"/>
      <c r="K34" s="344"/>
      <c r="L34" s="344"/>
      <c r="M34" s="344"/>
      <c r="N34" s="344"/>
      <c r="O34" s="345"/>
    </row>
    <row r="35" spans="1:47">
      <c r="A35" s="10"/>
      <c r="B35" s="185" t="s">
        <v>69</v>
      </c>
      <c r="C35" s="200">
        <f>SUM(C19:C34)</f>
        <v>0</v>
      </c>
      <c r="D35" s="200">
        <f>SUM(D19:D34)</f>
        <v>0</v>
      </c>
      <c r="E35" s="200">
        <f t="shared" si="0"/>
        <v>0</v>
      </c>
      <c r="F35" s="343"/>
      <c r="G35" s="344"/>
      <c r="H35" s="344"/>
      <c r="I35" s="344"/>
      <c r="J35" s="344"/>
      <c r="K35" s="344"/>
      <c r="L35" s="344"/>
      <c r="M35" s="344"/>
      <c r="N35" s="344"/>
      <c r="O35" s="345"/>
    </row>
    <row r="36" spans="1:47">
      <c r="A36" s="10"/>
      <c r="B36" s="186" t="s">
        <v>70</v>
      </c>
      <c r="C36" s="200">
        <f>IF(B36=B42,(C42),(IF(B36=B43,(C43),(IF(B36=B44,(C44),(IF(B36=B45,(C45),IF(B36=B46,(C46),0))))))))</f>
        <v>0</v>
      </c>
      <c r="D36" s="200" t="str">
        <f>IF(B36=B42,(D42),(IF(B36=B43,(D43),(IF(B36=B44,(D44),(IF(B36=B45,(D45),(IF(B36=B46,(D46),"0")))))))))</f>
        <v>0</v>
      </c>
      <c r="E36" s="200">
        <f t="shared" si="0"/>
        <v>0</v>
      </c>
      <c r="F36" s="343"/>
      <c r="G36" s="344"/>
      <c r="H36" s="344"/>
      <c r="I36" s="344"/>
      <c r="J36" s="344"/>
      <c r="K36" s="344"/>
      <c r="L36" s="344"/>
      <c r="M36" s="344"/>
      <c r="N36" s="344"/>
      <c r="O36" s="345"/>
    </row>
    <row r="37" spans="1:47" ht="26.4">
      <c r="A37" s="10"/>
      <c r="B37" s="187" t="s">
        <v>71</v>
      </c>
      <c r="C37" s="205">
        <v>0</v>
      </c>
      <c r="D37" s="205">
        <v>0</v>
      </c>
      <c r="E37" s="244"/>
      <c r="F37" s="343"/>
      <c r="G37" s="344"/>
      <c r="H37" s="344"/>
      <c r="I37" s="344"/>
      <c r="J37" s="344"/>
      <c r="K37" s="344"/>
      <c r="L37" s="344"/>
      <c r="M37" s="344"/>
      <c r="N37" s="344"/>
      <c r="O37" s="345"/>
    </row>
    <row r="38" spans="1:47">
      <c r="A38" s="11">
        <v>700828</v>
      </c>
      <c r="B38" s="185" t="s">
        <v>72</v>
      </c>
      <c r="C38" s="200">
        <f>C36*C37</f>
        <v>0</v>
      </c>
      <c r="D38" s="200">
        <f>D36*D37</f>
        <v>0</v>
      </c>
      <c r="E38" s="200">
        <f t="shared" si="0"/>
        <v>0</v>
      </c>
      <c r="F38" s="343"/>
      <c r="G38" s="344"/>
      <c r="H38" s="344"/>
      <c r="I38" s="344"/>
      <c r="J38" s="344"/>
      <c r="K38" s="344"/>
      <c r="L38" s="344"/>
      <c r="M38" s="344"/>
      <c r="N38" s="344"/>
      <c r="O38" s="345"/>
    </row>
    <row r="39" spans="1:47">
      <c r="A39" s="10"/>
      <c r="B39" s="185" t="s">
        <v>73</v>
      </c>
      <c r="C39" s="200" t="str">
        <f>IF(B36=B42,(C35+C38),(IF(B36=B43,(C35+C38),(IF(B36=B44,(C35+C38),(IF(B36=B45,(C35+C38),(IF(B36=B46,(C35+C38),"Invalid F&amp;A")))))))))</f>
        <v>Invalid F&amp;A</v>
      </c>
      <c r="D39" s="200" t="str">
        <f>IF(B36=B42,(D35+D38),(IF(B36=B43,(D35+D38),(IF(B36=B44,(D35+D38),(IF(B36=B45,(D35+D38),(IF(B36=B46,(D35+D38),"Invalid F&amp;A")))))))))</f>
        <v>Invalid F&amp;A</v>
      </c>
      <c r="E39" s="200">
        <f t="shared" si="0"/>
        <v>0</v>
      </c>
      <c r="F39" s="263"/>
      <c r="G39" s="264"/>
      <c r="H39" s="264"/>
      <c r="I39" s="264"/>
      <c r="J39" s="264"/>
      <c r="K39" s="264"/>
      <c r="L39" s="264"/>
      <c r="M39" s="264"/>
      <c r="N39" s="264"/>
      <c r="O39" s="265"/>
    </row>
    <row r="40" spans="1:47" s="206" customFormat="1">
      <c r="A40" s="239"/>
      <c r="B40" s="239"/>
      <c r="C40" s="239"/>
      <c r="D40" s="239"/>
      <c r="E40" s="239"/>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row>
    <row r="41" spans="1:47" s="206" customFormat="1">
      <c r="A41" s="239"/>
      <c r="B41" s="239"/>
      <c r="C41" s="239"/>
      <c r="D41" s="239"/>
      <c r="E41" s="239"/>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row>
    <row r="42" spans="1:47" s="206" customFormat="1">
      <c r="A42" s="192">
        <v>54</v>
      </c>
      <c r="B42" s="193" t="s">
        <v>74</v>
      </c>
      <c r="C42" s="194">
        <f>SUM(C19:C23)+C24+C25+C27+C30+C33</f>
        <v>0</v>
      </c>
      <c r="D42" s="194">
        <f>SUM(D19:D23)+D24+D25+D27+D30+D33</f>
        <v>0</v>
      </c>
      <c r="E42" s="192"/>
      <c r="F42" s="192"/>
      <c r="G42" s="192"/>
      <c r="H42" s="192"/>
      <c r="I42" s="192"/>
      <c r="J42" s="192"/>
      <c r="K42" s="192"/>
      <c r="L42" s="192"/>
      <c r="M42" s="192"/>
      <c r="N42" s="94"/>
      <c r="O42" s="94"/>
      <c r="P42" s="94"/>
      <c r="Q42" s="94"/>
      <c r="R42" s="94"/>
      <c r="S42" s="94"/>
      <c r="T42" s="94"/>
      <c r="U42" s="94"/>
      <c r="V42" s="94"/>
      <c r="W42" s="94"/>
      <c r="X42" s="94"/>
      <c r="Y42" s="94"/>
      <c r="Z42" s="94"/>
      <c r="AA42" s="94"/>
      <c r="AB42" s="94"/>
      <c r="AC42" s="94"/>
      <c r="AD42" s="94"/>
      <c r="AE42" s="94"/>
      <c r="AF42" s="94"/>
      <c r="AG42" s="207"/>
      <c r="AH42" s="207"/>
      <c r="AI42" s="207"/>
      <c r="AJ42" s="207"/>
      <c r="AK42" s="207"/>
      <c r="AL42" s="207"/>
      <c r="AM42" s="207"/>
      <c r="AN42" s="207"/>
      <c r="AO42" s="207"/>
      <c r="AP42" s="207"/>
      <c r="AQ42" s="207"/>
      <c r="AR42" s="207"/>
      <c r="AS42" s="207"/>
      <c r="AT42" s="207"/>
      <c r="AU42" s="207"/>
    </row>
    <row r="43" spans="1:47" s="206" customFormat="1">
      <c r="A43" s="192">
        <v>24.6</v>
      </c>
      <c r="B43" s="193" t="s">
        <v>75</v>
      </c>
      <c r="C43" s="194">
        <f>SUM(C19:C23)+C24+C25+C27+C30+C33</f>
        <v>0</v>
      </c>
      <c r="D43" s="194">
        <f>SUM(D19:D23)+D24+D25+D27+D30+D33</f>
        <v>0</v>
      </c>
      <c r="E43" s="192"/>
      <c r="F43" s="192"/>
      <c r="G43" s="192"/>
      <c r="H43" s="192"/>
      <c r="I43" s="192"/>
      <c r="J43" s="192"/>
      <c r="K43" s="192"/>
      <c r="L43" s="192"/>
      <c r="M43" s="192"/>
      <c r="N43" s="94"/>
      <c r="O43" s="94"/>
      <c r="P43" s="94"/>
      <c r="Q43" s="94"/>
      <c r="R43" s="94"/>
      <c r="S43" s="94"/>
      <c r="T43" s="94"/>
      <c r="U43" s="94"/>
      <c r="V43" s="94"/>
      <c r="W43" s="94"/>
      <c r="X43" s="94"/>
      <c r="Y43" s="94"/>
      <c r="Z43" s="94"/>
      <c r="AA43" s="94"/>
      <c r="AB43" s="94"/>
      <c r="AC43" s="94"/>
      <c r="AD43" s="94"/>
      <c r="AE43" s="94"/>
      <c r="AF43" s="94"/>
      <c r="AG43" s="207"/>
      <c r="AH43" s="207"/>
      <c r="AI43" s="207"/>
      <c r="AJ43" s="207"/>
      <c r="AK43" s="207"/>
      <c r="AL43" s="207"/>
      <c r="AM43" s="207"/>
      <c r="AN43" s="207"/>
      <c r="AO43" s="207"/>
      <c r="AP43" s="207"/>
      <c r="AQ43" s="207"/>
      <c r="AR43" s="207"/>
      <c r="AS43" s="207"/>
      <c r="AT43" s="207"/>
      <c r="AU43" s="207"/>
    </row>
    <row r="44" spans="1:47" s="206" customFormat="1">
      <c r="A44" s="192">
        <v>8</v>
      </c>
      <c r="B44" s="193" t="s">
        <v>76</v>
      </c>
      <c r="C44" s="194">
        <f>SUM(C19:C23)+SUM(C24:C30)+C32+C33</f>
        <v>0</v>
      </c>
      <c r="D44" s="194">
        <f>SUM(D19:D23)+SUM(D24:D30)+D32+D33</f>
        <v>0</v>
      </c>
      <c r="E44" s="192"/>
      <c r="F44" s="192"/>
      <c r="G44" s="192"/>
      <c r="H44" s="192"/>
      <c r="I44" s="192"/>
      <c r="J44" s="192"/>
      <c r="K44" s="192"/>
      <c r="L44" s="192"/>
      <c r="M44" s="192"/>
      <c r="N44" s="94"/>
      <c r="O44" s="94"/>
      <c r="P44" s="94"/>
      <c r="Q44" s="94"/>
      <c r="R44" s="94"/>
      <c r="S44" s="94"/>
      <c r="T44" s="94"/>
      <c r="U44" s="94"/>
      <c r="V44" s="94"/>
      <c r="W44" s="94"/>
      <c r="X44" s="94"/>
      <c r="Y44" s="94"/>
      <c r="Z44" s="94"/>
      <c r="AA44" s="94"/>
      <c r="AB44" s="94"/>
      <c r="AC44" s="94"/>
      <c r="AD44" s="94"/>
      <c r="AE44" s="94"/>
      <c r="AF44" s="94"/>
      <c r="AG44" s="207"/>
      <c r="AH44" s="207"/>
      <c r="AI44" s="207"/>
      <c r="AJ44" s="207"/>
      <c r="AK44" s="207"/>
      <c r="AL44" s="207"/>
      <c r="AM44" s="207"/>
      <c r="AN44" s="207"/>
      <c r="AO44" s="207"/>
      <c r="AP44" s="207"/>
      <c r="AQ44" s="207"/>
      <c r="AR44" s="207"/>
      <c r="AS44" s="207"/>
      <c r="AT44" s="207"/>
      <c r="AU44" s="207"/>
    </row>
    <row r="45" spans="1:47" s="206" customFormat="1">
      <c r="A45" s="192">
        <v>10</v>
      </c>
      <c r="B45" s="193" t="s">
        <v>77</v>
      </c>
      <c r="C45" s="194">
        <f>SUM(C19:C34)</f>
        <v>0</v>
      </c>
      <c r="D45" s="194">
        <f>SUM(D19:D34)</f>
        <v>0</v>
      </c>
      <c r="E45" s="192"/>
      <c r="F45" s="192"/>
      <c r="G45" s="192"/>
      <c r="H45" s="192"/>
      <c r="I45" s="192"/>
      <c r="J45" s="192"/>
      <c r="K45" s="192"/>
      <c r="L45" s="192"/>
      <c r="M45" s="192"/>
      <c r="N45" s="94"/>
      <c r="O45" s="94"/>
      <c r="P45" s="94"/>
      <c r="Q45" s="94"/>
      <c r="R45" s="94"/>
      <c r="S45" s="94"/>
      <c r="T45" s="94"/>
      <c r="U45" s="94"/>
      <c r="V45" s="94"/>
      <c r="W45" s="94"/>
      <c r="X45" s="94"/>
      <c r="Y45" s="94"/>
      <c r="Z45" s="94"/>
      <c r="AA45" s="94"/>
      <c r="AB45" s="94"/>
      <c r="AC45" s="94"/>
      <c r="AD45" s="94"/>
      <c r="AE45" s="94"/>
      <c r="AF45" s="94"/>
      <c r="AG45" s="207"/>
      <c r="AH45" s="207"/>
      <c r="AI45" s="207"/>
      <c r="AJ45" s="207"/>
      <c r="AK45" s="207"/>
      <c r="AL45" s="207"/>
      <c r="AM45" s="207"/>
      <c r="AN45" s="207"/>
      <c r="AO45" s="207"/>
      <c r="AP45" s="207"/>
      <c r="AQ45" s="207"/>
      <c r="AR45" s="207"/>
      <c r="AS45" s="207"/>
      <c r="AT45" s="207"/>
      <c r="AU45" s="207"/>
    </row>
    <row r="46" spans="1:47" s="206" customFormat="1">
      <c r="A46" s="192"/>
      <c r="B46" s="193" t="s">
        <v>78</v>
      </c>
      <c r="C46" s="194">
        <f>SUM(C19:C34)</f>
        <v>0</v>
      </c>
      <c r="D46" s="194">
        <f>SUM(D19:D34)</f>
        <v>0</v>
      </c>
      <c r="E46" s="192"/>
      <c r="F46" s="192"/>
      <c r="G46" s="192"/>
      <c r="H46" s="192"/>
      <c r="I46" s="192"/>
      <c r="J46" s="192"/>
      <c r="K46" s="192"/>
      <c r="L46" s="192"/>
      <c r="M46" s="192"/>
      <c r="N46" s="94"/>
      <c r="O46" s="94"/>
      <c r="P46" s="94"/>
      <c r="Q46" s="94"/>
      <c r="R46" s="94"/>
      <c r="S46" s="94"/>
      <c r="T46" s="94"/>
      <c r="U46" s="94"/>
      <c r="V46" s="94"/>
      <c r="W46" s="94"/>
      <c r="X46" s="94"/>
      <c r="Y46" s="94"/>
      <c r="Z46" s="94"/>
      <c r="AA46" s="94"/>
      <c r="AB46" s="94"/>
      <c r="AC46" s="94"/>
      <c r="AD46" s="94"/>
      <c r="AE46" s="94"/>
      <c r="AF46" s="94"/>
      <c r="AG46" s="207"/>
      <c r="AH46" s="207"/>
      <c r="AI46" s="207"/>
      <c r="AJ46" s="207"/>
      <c r="AK46" s="207"/>
      <c r="AL46" s="207"/>
      <c r="AM46" s="207"/>
      <c r="AN46" s="207"/>
      <c r="AO46" s="207"/>
      <c r="AP46" s="207"/>
      <c r="AQ46" s="207"/>
      <c r="AR46" s="207"/>
      <c r="AS46" s="207"/>
      <c r="AT46" s="207"/>
      <c r="AU46" s="207"/>
    </row>
    <row r="47" spans="1:47" s="206" customFormat="1" ht="16.2">
      <c r="A47" s="192"/>
      <c r="B47" s="193" t="s">
        <v>239</v>
      </c>
      <c r="C47" s="194"/>
      <c r="D47" s="194"/>
      <c r="E47" s="192"/>
      <c r="F47" s="192"/>
      <c r="G47" s="192"/>
      <c r="H47" s="192"/>
      <c r="I47" s="192"/>
      <c r="J47" s="192"/>
      <c r="K47" s="192"/>
      <c r="L47" s="192"/>
      <c r="M47" s="192"/>
      <c r="N47" s="94"/>
      <c r="O47" s="94"/>
      <c r="P47" s="94"/>
      <c r="Q47" s="94"/>
      <c r="R47" s="94"/>
      <c r="S47" s="94"/>
      <c r="T47" s="94"/>
      <c r="U47" s="94"/>
      <c r="V47" s="94"/>
      <c r="W47" s="94"/>
      <c r="X47" s="94"/>
      <c r="Y47" s="94"/>
      <c r="Z47" s="94"/>
      <c r="AA47" s="94"/>
      <c r="AB47" s="94"/>
      <c r="AC47" s="94"/>
      <c r="AD47" s="94"/>
      <c r="AE47" s="94"/>
      <c r="AF47" s="94"/>
      <c r="AG47" s="207"/>
      <c r="AH47" s="207"/>
      <c r="AI47" s="207"/>
      <c r="AJ47" s="207"/>
      <c r="AK47" s="207"/>
      <c r="AL47" s="207"/>
      <c r="AM47" s="207"/>
      <c r="AN47" s="207"/>
      <c r="AO47" s="207"/>
      <c r="AP47" s="207"/>
      <c r="AQ47" s="207"/>
      <c r="AR47" s="207"/>
      <c r="AS47" s="207"/>
      <c r="AT47" s="207"/>
      <c r="AU47" s="207"/>
    </row>
    <row r="48" spans="1:47" s="206" customFormat="1">
      <c r="A48" s="192"/>
      <c r="B48" s="192"/>
      <c r="C48" s="192"/>
      <c r="D48" s="192"/>
      <c r="E48" s="192"/>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row>
    <row r="49" spans="1:15">
      <c r="A49" s="190"/>
      <c r="B49" s="190"/>
      <c r="C49" s="190"/>
      <c r="D49" s="190"/>
      <c r="E49" s="190"/>
      <c r="F49" s="190"/>
      <c r="G49" s="190"/>
      <c r="H49" s="190"/>
      <c r="I49" s="190"/>
      <c r="J49" s="190"/>
      <c r="K49" s="190"/>
      <c r="L49" s="190"/>
      <c r="M49" s="190"/>
      <c r="N49" s="190"/>
      <c r="O49" s="190"/>
    </row>
    <row r="50" spans="1:15">
      <c r="A50" s="190"/>
      <c r="B50" s="190"/>
      <c r="C50" s="190"/>
      <c r="D50" s="190"/>
      <c r="E50" s="190"/>
      <c r="F50" s="190"/>
      <c r="G50" s="190"/>
      <c r="H50" s="190"/>
      <c r="I50" s="190"/>
      <c r="J50" s="190"/>
      <c r="K50" s="190"/>
      <c r="L50" s="190"/>
      <c r="M50" s="190"/>
      <c r="N50" s="190"/>
      <c r="O50" s="190"/>
    </row>
    <row r="51" spans="1:15">
      <c r="A51" s="190"/>
      <c r="B51" s="190"/>
      <c r="C51" s="190"/>
      <c r="D51" s="190"/>
      <c r="E51" s="190"/>
      <c r="F51" s="190"/>
      <c r="G51" s="190"/>
      <c r="H51" s="190"/>
      <c r="I51" s="190"/>
      <c r="J51" s="190"/>
      <c r="K51" s="190"/>
      <c r="L51" s="190"/>
      <c r="M51" s="190"/>
      <c r="N51" s="190"/>
      <c r="O51" s="190"/>
    </row>
    <row r="52" spans="1:15">
      <c r="A52" s="190"/>
      <c r="B52" s="190"/>
      <c r="C52" s="190"/>
      <c r="D52" s="190"/>
      <c r="E52" s="190"/>
      <c r="F52" s="190"/>
      <c r="G52" s="190"/>
      <c r="H52" s="190"/>
      <c r="I52" s="190"/>
      <c r="J52" s="190"/>
      <c r="K52" s="190"/>
      <c r="L52" s="190"/>
      <c r="M52" s="190"/>
      <c r="N52" s="190"/>
      <c r="O52" s="190"/>
    </row>
    <row r="53" spans="1:15">
      <c r="A53" s="190"/>
      <c r="B53" s="190"/>
      <c r="C53" s="190"/>
      <c r="D53" s="190"/>
      <c r="E53" s="190"/>
      <c r="F53" s="190"/>
      <c r="G53" s="190"/>
      <c r="H53" s="190"/>
      <c r="I53" s="190"/>
      <c r="J53" s="190"/>
      <c r="K53" s="190"/>
      <c r="L53" s="190"/>
      <c r="M53" s="190"/>
      <c r="N53" s="190"/>
      <c r="O53" s="190"/>
    </row>
    <row r="54" spans="1:15">
      <c r="A54" s="190"/>
      <c r="B54" s="190"/>
      <c r="C54" s="190"/>
      <c r="D54" s="190"/>
      <c r="E54" s="190"/>
      <c r="F54" s="190"/>
      <c r="G54" s="190"/>
      <c r="H54" s="190"/>
      <c r="I54" s="190"/>
      <c r="J54" s="190"/>
      <c r="K54" s="190"/>
      <c r="L54" s="190"/>
      <c r="M54" s="190"/>
      <c r="N54" s="190"/>
      <c r="O54" s="190"/>
    </row>
    <row r="55" spans="1:15">
      <c r="A55" s="190"/>
      <c r="B55" s="190"/>
      <c r="C55" s="190"/>
      <c r="D55" s="190"/>
      <c r="E55" s="190"/>
      <c r="F55" s="190"/>
      <c r="G55" s="190"/>
      <c r="H55" s="190"/>
      <c r="I55" s="190"/>
      <c r="J55" s="190"/>
      <c r="K55" s="190"/>
      <c r="L55" s="190"/>
      <c r="M55" s="190"/>
      <c r="N55" s="190"/>
      <c r="O55" s="190"/>
    </row>
    <row r="56" spans="1:15">
      <c r="A56" s="190"/>
      <c r="B56" s="190"/>
      <c r="C56" s="190"/>
      <c r="D56" s="190"/>
      <c r="E56" s="190"/>
      <c r="F56" s="190"/>
      <c r="G56" s="190"/>
      <c r="H56" s="190"/>
      <c r="I56" s="190"/>
      <c r="J56" s="190"/>
      <c r="K56" s="190"/>
      <c r="L56" s="190"/>
      <c r="M56" s="190"/>
      <c r="N56" s="190"/>
      <c r="O56" s="190"/>
    </row>
    <row r="57" spans="1:15">
      <c r="A57" s="190"/>
      <c r="B57" s="190"/>
      <c r="C57" s="190"/>
      <c r="D57" s="190"/>
      <c r="E57" s="190"/>
      <c r="F57" s="190"/>
      <c r="G57" s="190"/>
      <c r="H57" s="190"/>
      <c r="I57" s="190"/>
      <c r="J57" s="190"/>
      <c r="K57" s="190"/>
      <c r="L57" s="190"/>
      <c r="M57" s="190"/>
      <c r="N57" s="190"/>
      <c r="O57" s="190"/>
    </row>
    <row r="58" spans="1:15">
      <c r="A58" s="190"/>
      <c r="B58" s="190"/>
      <c r="C58" s="190"/>
      <c r="D58" s="190"/>
      <c r="E58" s="190"/>
      <c r="F58" s="190"/>
      <c r="G58" s="190"/>
      <c r="H58" s="190"/>
      <c r="I58" s="190"/>
      <c r="J58" s="190"/>
      <c r="K58" s="190"/>
      <c r="L58" s="190"/>
      <c r="M58" s="190"/>
      <c r="N58" s="190"/>
      <c r="O58" s="190"/>
    </row>
  </sheetData>
  <sheetProtection algorithmName="SHA-512" hashValue="QLvWEfB8q//7I30/yZBrdyz1YKuoRcMhhq+m5ojhqV+dBBCr5mWqrv0qjhjxb5gmT97Hf83vXOHGxhRVAUaLPg==" saltValue="EYoTgSDC1Zq3Tmoep1Z90Q==" spinCount="100000" sheet="1" objects="1" scenarios="1"/>
  <mergeCells count="37">
    <mergeCell ref="D7:E7"/>
    <mergeCell ref="B8:E8"/>
    <mergeCell ref="B9:E9"/>
    <mergeCell ref="B10:E10"/>
    <mergeCell ref="A11:E11"/>
    <mergeCell ref="D6:E6"/>
    <mergeCell ref="C1:D1"/>
    <mergeCell ref="A2:D2"/>
    <mergeCell ref="A3:E3"/>
    <mergeCell ref="A4:E4"/>
    <mergeCell ref="A5:E5"/>
    <mergeCell ref="F12:O12"/>
    <mergeCell ref="F13:O13"/>
    <mergeCell ref="F14:O14"/>
    <mergeCell ref="F15:O15"/>
    <mergeCell ref="F16:O16"/>
    <mergeCell ref="F17:O17"/>
    <mergeCell ref="F18:O18"/>
    <mergeCell ref="F20:O20"/>
    <mergeCell ref="F21:O21"/>
    <mergeCell ref="F22:O22"/>
    <mergeCell ref="F23:O23"/>
    <mergeCell ref="F24:O24"/>
    <mergeCell ref="F25:O25"/>
    <mergeCell ref="F26:O26"/>
    <mergeCell ref="F27:O27"/>
    <mergeCell ref="F28:O28"/>
    <mergeCell ref="F29:O29"/>
    <mergeCell ref="F30:O30"/>
    <mergeCell ref="F31:O31"/>
    <mergeCell ref="F32:O32"/>
    <mergeCell ref="F38:O38"/>
    <mergeCell ref="F33:O33"/>
    <mergeCell ref="F34:O34"/>
    <mergeCell ref="F35:O35"/>
    <mergeCell ref="F36:O36"/>
    <mergeCell ref="F37:O37"/>
  </mergeCells>
  <dataValidations count="1">
    <dataValidation type="list" allowBlank="1" showInputMessage="1" showErrorMessage="1" sqref="B36" xr:uid="{00000000-0002-0000-0600-000000000000}">
      <formula1>$B$42:$B$47</formula1>
    </dataValidation>
  </dataValidations>
  <pageMargins left="0.8" right="0.8" top="0.8" bottom="0.8" header="0.3" footer="0.3"/>
  <pageSetup scale="96" fitToHeight="0" orientation="portrait" r:id="rId1"/>
  <headerFooter>
    <oddFooter>&amp;CFY2020</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AU57"/>
  <sheetViews>
    <sheetView zoomScaleNormal="100" workbookViewId="0">
      <selection activeCell="B6" sqref="B6"/>
    </sheetView>
  </sheetViews>
  <sheetFormatPr defaultRowHeight="14.4"/>
  <cols>
    <col min="1" max="1" width="13.6640625" style="99" customWidth="1"/>
    <col min="2" max="2" width="38.44140625" style="99" customWidth="1"/>
    <col min="3" max="5" width="12.88671875" style="99" customWidth="1"/>
    <col min="6" max="15" width="9" style="99" customWidth="1"/>
    <col min="16" max="32" width="9.109375" style="99"/>
    <col min="33" max="16384" width="8.88671875" style="95"/>
  </cols>
  <sheetData>
    <row r="1" spans="1:15">
      <c r="A1" s="163" t="s">
        <v>82</v>
      </c>
      <c r="B1" s="163"/>
      <c r="C1" s="332"/>
      <c r="D1" s="332"/>
      <c r="E1" s="163"/>
    </row>
    <row r="2" spans="1:15">
      <c r="A2" s="353" t="s">
        <v>36</v>
      </c>
      <c r="B2" s="353"/>
      <c r="C2" s="353"/>
      <c r="D2" s="353"/>
    </row>
    <row r="3" spans="1:15">
      <c r="A3" s="353" t="s">
        <v>37</v>
      </c>
      <c r="B3" s="353"/>
      <c r="C3" s="353"/>
      <c r="D3" s="353"/>
      <c r="E3" s="353"/>
    </row>
    <row r="4" spans="1:15">
      <c r="A4" s="354"/>
      <c r="B4" s="354"/>
      <c r="C4" s="354"/>
      <c r="D4" s="354"/>
      <c r="E4" s="354"/>
    </row>
    <row r="5" spans="1:15">
      <c r="A5" s="335" t="s">
        <v>38</v>
      </c>
      <c r="B5" s="335"/>
      <c r="C5" s="335"/>
      <c r="D5" s="335"/>
      <c r="E5" s="335"/>
    </row>
    <row r="6" spans="1:15">
      <c r="A6" s="195" t="s">
        <v>39</v>
      </c>
      <c r="B6" s="258"/>
      <c r="C6" s="196" t="s">
        <v>40</v>
      </c>
      <c r="D6" s="351"/>
      <c r="E6" s="352"/>
    </row>
    <row r="7" spans="1:15">
      <c r="A7" s="197" t="s">
        <v>41</v>
      </c>
      <c r="B7" s="259"/>
      <c r="C7" s="198" t="s">
        <v>42</v>
      </c>
      <c r="D7" s="355"/>
      <c r="E7" s="356"/>
    </row>
    <row r="8" spans="1:15">
      <c r="A8" s="199" t="s">
        <v>43</v>
      </c>
      <c r="B8" s="357" t="str">
        <f>'Salary Worksheet'!$C$2</f>
        <v>Insert Name of PD/PI</v>
      </c>
      <c r="C8" s="358"/>
      <c r="D8" s="358"/>
      <c r="E8" s="359"/>
    </row>
    <row r="9" spans="1:15">
      <c r="A9" s="199" t="s">
        <v>44</v>
      </c>
      <c r="B9" s="357" t="str">
        <f>'Salary Worksheet'!$C$3</f>
        <v>Insert Name of Sponsor</v>
      </c>
      <c r="C9" s="358"/>
      <c r="D9" s="358"/>
      <c r="E9" s="359"/>
    </row>
    <row r="10" spans="1:15">
      <c r="A10" s="199" t="s">
        <v>45</v>
      </c>
      <c r="B10" s="357" t="str">
        <f>'Salary Worksheet'!$C$4</f>
        <v>Insert Title of Project</v>
      </c>
      <c r="C10" s="358"/>
      <c r="D10" s="358"/>
      <c r="E10" s="359"/>
    </row>
    <row r="11" spans="1:15">
      <c r="A11" s="362"/>
      <c r="B11" s="363"/>
      <c r="C11" s="363"/>
      <c r="D11" s="363"/>
      <c r="E11" s="363"/>
    </row>
    <row r="12" spans="1:15">
      <c r="A12" s="6" t="s">
        <v>46</v>
      </c>
      <c r="B12" s="172" t="s">
        <v>47</v>
      </c>
      <c r="C12" s="173" t="s">
        <v>44</v>
      </c>
      <c r="D12" s="250" t="s">
        <v>48</v>
      </c>
      <c r="E12" s="173" t="s">
        <v>49</v>
      </c>
      <c r="F12" s="366" t="s">
        <v>183</v>
      </c>
      <c r="G12" s="367"/>
      <c r="H12" s="367"/>
      <c r="I12" s="367"/>
      <c r="J12" s="367"/>
      <c r="K12" s="367"/>
      <c r="L12" s="367"/>
      <c r="M12" s="367"/>
      <c r="N12" s="367"/>
      <c r="O12" s="367"/>
    </row>
    <row r="13" spans="1:15">
      <c r="A13" s="7">
        <v>700483</v>
      </c>
      <c r="B13" s="174" t="s">
        <v>50</v>
      </c>
      <c r="C13" s="200">
        <f>ROUND(SUM('Salary Worksheet'!Y11:Z24)+SUM('Salary Worksheet'!Y28:Y40),0)</f>
        <v>0</v>
      </c>
      <c r="D13" s="200">
        <f>ROUND(SUM('CostShare Salary Worksheet'!Y11:Z24)+SUM('CostShare Salary Worksheet'!Y28:Y40),0)</f>
        <v>0</v>
      </c>
      <c r="E13" s="200">
        <f t="shared" ref="E13:E39" si="0">SUM(C13,D13)</f>
        <v>0</v>
      </c>
      <c r="F13" s="343"/>
      <c r="G13" s="344"/>
      <c r="H13" s="344"/>
      <c r="I13" s="344"/>
      <c r="J13" s="344"/>
      <c r="K13" s="344"/>
      <c r="L13" s="344"/>
      <c r="M13" s="344"/>
      <c r="N13" s="344"/>
      <c r="O13" s="345"/>
    </row>
    <row r="14" spans="1:15">
      <c r="A14" s="7"/>
      <c r="B14" s="201" t="s">
        <v>51</v>
      </c>
      <c r="C14" s="200">
        <f>ROUND(SUM('Salary Worksheet'!Z28:Z40),0)</f>
        <v>0</v>
      </c>
      <c r="D14" s="200">
        <f>ROUND(SUM('CostShare Salary Worksheet'!Z28:Z40),0)</f>
        <v>0</v>
      </c>
      <c r="E14" s="200">
        <f t="shared" si="0"/>
        <v>0</v>
      </c>
      <c r="F14" s="343"/>
      <c r="G14" s="344"/>
      <c r="H14" s="344"/>
      <c r="I14" s="344"/>
      <c r="J14" s="344"/>
      <c r="K14" s="344"/>
      <c r="L14" s="344"/>
      <c r="M14" s="344"/>
      <c r="N14" s="344"/>
      <c r="O14" s="345"/>
    </row>
    <row r="15" spans="1:15">
      <c r="A15" s="7">
        <v>700484</v>
      </c>
      <c r="B15" s="174" t="s">
        <v>52</v>
      </c>
      <c r="C15" s="200">
        <f>ROUND(SUM('Salary Worksheet'!Y68:Z76),0)</f>
        <v>0</v>
      </c>
      <c r="D15" s="200">
        <f>ROUND(SUM('CostShare Salary Worksheet'!Y68:Z76),0)</f>
        <v>0</v>
      </c>
      <c r="E15" s="200">
        <f t="shared" si="0"/>
        <v>0</v>
      </c>
      <c r="F15" s="343"/>
      <c r="G15" s="344"/>
      <c r="H15" s="344"/>
      <c r="I15" s="344"/>
      <c r="J15" s="344"/>
      <c r="K15" s="344"/>
      <c r="L15" s="344"/>
      <c r="M15" s="344"/>
      <c r="N15" s="344"/>
      <c r="O15" s="345"/>
    </row>
    <row r="16" spans="1:15">
      <c r="A16" s="7"/>
      <c r="B16" s="202" t="s">
        <v>27</v>
      </c>
      <c r="C16" s="200">
        <f>ROUND(SUM('Salary Worksheet'!Y44:Y52)+SUM('Salary Worksheet'!Z44:Z52),0)</f>
        <v>0</v>
      </c>
      <c r="D16" s="200">
        <f>ROUND(SUM('CostShare Salary Worksheet'!Y44:Y52)+SUM('CostShare Salary Worksheet'!Z44:Z52),0)</f>
        <v>0</v>
      </c>
      <c r="E16" s="200">
        <f t="shared" si="0"/>
        <v>0</v>
      </c>
      <c r="F16" s="343"/>
      <c r="G16" s="344"/>
      <c r="H16" s="344"/>
      <c r="I16" s="344"/>
      <c r="J16" s="344"/>
      <c r="K16" s="344"/>
      <c r="L16" s="344"/>
      <c r="M16" s="344"/>
      <c r="N16" s="344"/>
      <c r="O16" s="345"/>
    </row>
    <row r="17" spans="1:15">
      <c r="A17" s="7"/>
      <c r="B17" s="202" t="s">
        <v>31</v>
      </c>
      <c r="C17" s="200">
        <f>ROUND(SUM('Salary Worksheet'!Y56:AA64),0)</f>
        <v>0</v>
      </c>
      <c r="D17" s="203">
        <f>ROUND(SUM('CostShare Salary Worksheet'!Y56:AA64),0)</f>
        <v>0</v>
      </c>
      <c r="E17" s="200">
        <f t="shared" si="0"/>
        <v>0</v>
      </c>
      <c r="F17" s="343"/>
      <c r="G17" s="344"/>
      <c r="H17" s="344"/>
      <c r="I17" s="344"/>
      <c r="J17" s="344"/>
      <c r="K17" s="344"/>
      <c r="L17" s="344"/>
      <c r="M17" s="344"/>
      <c r="N17" s="344"/>
      <c r="O17" s="345"/>
    </row>
    <row r="18" spans="1:15">
      <c r="A18" s="7">
        <v>700829</v>
      </c>
      <c r="B18" s="174" t="s">
        <v>53</v>
      </c>
      <c r="C18" s="200">
        <f>ROUND(SUM('Salary Worksheet'!AA11:AA24)+SUM('Salary Worksheet'!AA28:AA40)+SUM('Salary Worksheet'!AA44:AA52)+SUM('Salary Worksheet'!AA68:AA76),0)</f>
        <v>0</v>
      </c>
      <c r="D18" s="200">
        <f>ROUND(SUM('CostShare Salary Worksheet'!AA11:AA24)+SUM('CostShare Salary Worksheet'!AA28:AA40)+SUM('CostShare Salary Worksheet'!AA44:AA52)+SUM('CostShare Salary Worksheet'!AA68:AA76),0)</f>
        <v>0</v>
      </c>
      <c r="E18" s="200">
        <f>SUM(C18,D18)</f>
        <v>0</v>
      </c>
      <c r="F18" s="343"/>
      <c r="G18" s="344"/>
      <c r="H18" s="344"/>
      <c r="I18" s="344"/>
      <c r="J18" s="344"/>
      <c r="K18" s="344"/>
      <c r="L18" s="344"/>
      <c r="M18" s="344"/>
      <c r="N18" s="344"/>
      <c r="O18" s="345"/>
    </row>
    <row r="19" spans="1:15">
      <c r="A19" s="7"/>
      <c r="B19" s="204" t="s">
        <v>187</v>
      </c>
      <c r="C19" s="249">
        <f>SUM(C13:C18)</f>
        <v>0</v>
      </c>
      <c r="D19" s="249">
        <f>SUM(D13:D18)</f>
        <v>0</v>
      </c>
      <c r="E19" s="249">
        <f>SUM(C19,D19)</f>
        <v>0</v>
      </c>
      <c r="F19" s="260"/>
      <c r="G19" s="261"/>
      <c r="H19" s="261"/>
      <c r="I19" s="261"/>
      <c r="J19" s="261"/>
      <c r="K19" s="261"/>
      <c r="L19" s="261"/>
      <c r="M19" s="261"/>
      <c r="N19" s="261"/>
      <c r="O19" s="262"/>
    </row>
    <row r="20" spans="1:15">
      <c r="A20" s="7">
        <v>700485</v>
      </c>
      <c r="B20" s="174" t="s">
        <v>54</v>
      </c>
      <c r="C20" s="256">
        <v>0</v>
      </c>
      <c r="D20" s="256">
        <v>0</v>
      </c>
      <c r="E20" s="200">
        <f>SUM(C20,D20)</f>
        <v>0</v>
      </c>
      <c r="F20" s="343"/>
      <c r="G20" s="344"/>
      <c r="H20" s="344"/>
      <c r="I20" s="344"/>
      <c r="J20" s="344"/>
      <c r="K20" s="344"/>
      <c r="L20" s="344"/>
      <c r="M20" s="344"/>
      <c r="N20" s="344"/>
      <c r="O20" s="345"/>
    </row>
    <row r="21" spans="1:15">
      <c r="A21" s="7">
        <v>700486</v>
      </c>
      <c r="B21" s="174" t="s">
        <v>55</v>
      </c>
      <c r="C21" s="256">
        <v>0</v>
      </c>
      <c r="D21" s="256">
        <v>0</v>
      </c>
      <c r="E21" s="200">
        <f>SUM(C21,D21)</f>
        <v>0</v>
      </c>
      <c r="F21" s="343"/>
      <c r="G21" s="344"/>
      <c r="H21" s="344"/>
      <c r="I21" s="344"/>
      <c r="J21" s="344"/>
      <c r="K21" s="344"/>
      <c r="L21" s="344"/>
      <c r="M21" s="344"/>
      <c r="N21" s="344"/>
      <c r="O21" s="345"/>
    </row>
    <row r="22" spans="1:15">
      <c r="A22" s="8">
        <v>700489</v>
      </c>
      <c r="B22" s="185" t="s">
        <v>56</v>
      </c>
      <c r="C22" s="256">
        <v>0</v>
      </c>
      <c r="D22" s="256">
        <v>0</v>
      </c>
      <c r="E22" s="200">
        <f t="shared" si="0"/>
        <v>0</v>
      </c>
      <c r="F22" s="343"/>
      <c r="G22" s="344"/>
      <c r="H22" s="344"/>
      <c r="I22" s="344"/>
      <c r="J22" s="344"/>
      <c r="K22" s="344"/>
      <c r="L22" s="344"/>
      <c r="M22" s="344"/>
      <c r="N22" s="344"/>
      <c r="O22" s="345"/>
    </row>
    <row r="23" spans="1:15">
      <c r="A23" s="8">
        <v>700877</v>
      </c>
      <c r="B23" s="185" t="s">
        <v>57</v>
      </c>
      <c r="C23" s="256">
        <v>0</v>
      </c>
      <c r="D23" s="256">
        <v>0</v>
      </c>
      <c r="E23" s="200">
        <f t="shared" si="0"/>
        <v>0</v>
      </c>
      <c r="F23" s="343"/>
      <c r="G23" s="344"/>
      <c r="H23" s="344"/>
      <c r="I23" s="344"/>
      <c r="J23" s="344"/>
      <c r="K23" s="344"/>
      <c r="L23" s="344"/>
      <c r="M23" s="344"/>
      <c r="N23" s="344"/>
      <c r="O23" s="345"/>
    </row>
    <row r="24" spans="1:15" ht="28.8">
      <c r="A24" s="8">
        <v>700488</v>
      </c>
      <c r="B24" s="185" t="s">
        <v>58</v>
      </c>
      <c r="C24" s="256">
        <v>0</v>
      </c>
      <c r="D24" s="256">
        <v>0</v>
      </c>
      <c r="E24" s="200">
        <f t="shared" si="0"/>
        <v>0</v>
      </c>
      <c r="F24" s="343"/>
      <c r="G24" s="344"/>
      <c r="H24" s="344"/>
      <c r="I24" s="344"/>
      <c r="J24" s="344"/>
      <c r="K24" s="344"/>
      <c r="L24" s="344"/>
      <c r="M24" s="344"/>
      <c r="N24" s="344"/>
      <c r="O24" s="345"/>
    </row>
    <row r="25" spans="1:15" ht="28.8">
      <c r="A25" s="8">
        <v>700849</v>
      </c>
      <c r="B25" s="185" t="s">
        <v>59</v>
      </c>
      <c r="C25" s="256">
        <v>0</v>
      </c>
      <c r="D25" s="256">
        <v>0</v>
      </c>
      <c r="E25" s="200">
        <f t="shared" si="0"/>
        <v>0</v>
      </c>
      <c r="F25" s="343"/>
      <c r="G25" s="344"/>
      <c r="H25" s="344"/>
      <c r="I25" s="344"/>
      <c r="J25" s="344"/>
      <c r="K25" s="344"/>
      <c r="L25" s="344"/>
      <c r="M25" s="344"/>
      <c r="N25" s="344"/>
      <c r="O25" s="345"/>
    </row>
    <row r="26" spans="1:15" ht="28.8">
      <c r="A26" s="8">
        <v>700850</v>
      </c>
      <c r="B26" s="185" t="s">
        <v>60</v>
      </c>
      <c r="C26" s="256">
        <v>0</v>
      </c>
      <c r="D26" s="256">
        <v>0</v>
      </c>
      <c r="E26" s="200">
        <f t="shared" si="0"/>
        <v>0</v>
      </c>
      <c r="F26" s="343"/>
      <c r="G26" s="344"/>
      <c r="H26" s="344"/>
      <c r="I26" s="344"/>
      <c r="J26" s="344"/>
      <c r="K26" s="344"/>
      <c r="L26" s="344"/>
      <c r="M26" s="344"/>
      <c r="N26" s="344"/>
      <c r="O26" s="345"/>
    </row>
    <row r="27" spans="1:15">
      <c r="A27" s="8">
        <v>700457</v>
      </c>
      <c r="B27" s="185" t="s">
        <v>61</v>
      </c>
      <c r="C27" s="256">
        <v>0</v>
      </c>
      <c r="D27" s="256">
        <v>0</v>
      </c>
      <c r="E27" s="200">
        <f t="shared" si="0"/>
        <v>0</v>
      </c>
      <c r="F27" s="343"/>
      <c r="G27" s="344"/>
      <c r="H27" s="344"/>
      <c r="I27" s="344"/>
      <c r="J27" s="344"/>
      <c r="K27" s="344"/>
      <c r="L27" s="344"/>
      <c r="M27" s="344"/>
      <c r="N27" s="344"/>
      <c r="O27" s="345"/>
    </row>
    <row r="28" spans="1:15" ht="26.4">
      <c r="A28" s="8">
        <v>700883</v>
      </c>
      <c r="B28" s="185" t="s">
        <v>62</v>
      </c>
      <c r="C28" s="256">
        <v>0</v>
      </c>
      <c r="D28" s="256">
        <v>0</v>
      </c>
      <c r="E28" s="200">
        <f t="shared" si="0"/>
        <v>0</v>
      </c>
      <c r="F28" s="343"/>
      <c r="G28" s="344"/>
      <c r="H28" s="344"/>
      <c r="I28" s="344"/>
      <c r="J28" s="344"/>
      <c r="K28" s="344"/>
      <c r="L28" s="344"/>
      <c r="M28" s="344"/>
      <c r="N28" s="344"/>
      <c r="O28" s="345"/>
    </row>
    <row r="29" spans="1:15">
      <c r="A29" s="8">
        <v>700459</v>
      </c>
      <c r="B29" s="185" t="s">
        <v>63</v>
      </c>
      <c r="C29" s="256">
        <v>0</v>
      </c>
      <c r="D29" s="256">
        <v>0</v>
      </c>
      <c r="E29" s="200">
        <f t="shared" si="0"/>
        <v>0</v>
      </c>
      <c r="F29" s="343"/>
      <c r="G29" s="344"/>
      <c r="H29" s="344"/>
      <c r="I29" s="344"/>
      <c r="J29" s="344"/>
      <c r="K29" s="344"/>
      <c r="L29" s="344"/>
      <c r="M29" s="344"/>
      <c r="N29" s="344"/>
      <c r="O29" s="345"/>
    </row>
    <row r="30" spans="1:15">
      <c r="A30" s="8">
        <v>700494</v>
      </c>
      <c r="B30" s="185" t="s">
        <v>64</v>
      </c>
      <c r="C30" s="256">
        <v>0</v>
      </c>
      <c r="D30" s="256">
        <v>0</v>
      </c>
      <c r="E30" s="200">
        <f t="shared" si="0"/>
        <v>0</v>
      </c>
      <c r="F30" s="343"/>
      <c r="G30" s="344"/>
      <c r="H30" s="344"/>
      <c r="I30" s="344"/>
      <c r="J30" s="344"/>
      <c r="K30" s="344"/>
      <c r="L30" s="344"/>
      <c r="M30" s="344"/>
      <c r="N30" s="344"/>
      <c r="O30" s="345"/>
    </row>
    <row r="31" spans="1:15">
      <c r="A31" s="8">
        <v>700825</v>
      </c>
      <c r="B31" s="185" t="s">
        <v>65</v>
      </c>
      <c r="C31" s="256">
        <v>0</v>
      </c>
      <c r="D31" s="256">
        <v>0</v>
      </c>
      <c r="E31" s="200">
        <f t="shared" si="0"/>
        <v>0</v>
      </c>
      <c r="F31" s="343"/>
      <c r="G31" s="344"/>
      <c r="H31" s="344"/>
      <c r="I31" s="344"/>
      <c r="J31" s="344"/>
      <c r="K31" s="344"/>
      <c r="L31" s="344"/>
      <c r="M31" s="344"/>
      <c r="N31" s="344"/>
      <c r="O31" s="345"/>
    </row>
    <row r="32" spans="1:15">
      <c r="A32" s="8"/>
      <c r="B32" s="185" t="s">
        <v>66</v>
      </c>
      <c r="C32" s="256">
        <v>0</v>
      </c>
      <c r="D32" s="256">
        <v>0</v>
      </c>
      <c r="E32" s="200">
        <f t="shared" si="0"/>
        <v>0</v>
      </c>
      <c r="F32" s="343"/>
      <c r="G32" s="344"/>
      <c r="H32" s="344"/>
      <c r="I32" s="344"/>
      <c r="J32" s="344"/>
      <c r="K32" s="344"/>
      <c r="L32" s="344"/>
      <c r="M32" s="344"/>
      <c r="N32" s="344"/>
      <c r="O32" s="345"/>
    </row>
    <row r="33" spans="1:47">
      <c r="A33" s="9">
        <v>700503</v>
      </c>
      <c r="B33" s="185" t="s">
        <v>67</v>
      </c>
      <c r="C33" s="257">
        <v>0</v>
      </c>
      <c r="D33" s="256">
        <v>0</v>
      </c>
      <c r="E33" s="200">
        <f t="shared" si="0"/>
        <v>0</v>
      </c>
      <c r="F33" s="343"/>
      <c r="G33" s="344"/>
      <c r="H33" s="344"/>
      <c r="I33" s="344"/>
      <c r="J33" s="344"/>
      <c r="K33" s="344"/>
      <c r="L33" s="344"/>
      <c r="M33" s="344"/>
      <c r="N33" s="344"/>
      <c r="O33" s="345"/>
    </row>
    <row r="34" spans="1:47" ht="28.8">
      <c r="A34" s="9"/>
      <c r="B34" s="185" t="s">
        <v>68</v>
      </c>
      <c r="C34" s="256">
        <v>0</v>
      </c>
      <c r="D34" s="257">
        <v>0</v>
      </c>
      <c r="E34" s="200">
        <f t="shared" si="0"/>
        <v>0</v>
      </c>
      <c r="F34" s="343"/>
      <c r="G34" s="344"/>
      <c r="H34" s="344"/>
      <c r="I34" s="344"/>
      <c r="J34" s="344"/>
      <c r="K34" s="344"/>
      <c r="L34" s="344"/>
      <c r="M34" s="344"/>
      <c r="N34" s="344"/>
      <c r="O34" s="345"/>
    </row>
    <row r="35" spans="1:47">
      <c r="A35" s="10"/>
      <c r="B35" s="185" t="s">
        <v>69</v>
      </c>
      <c r="C35" s="200">
        <f>SUM(C19:C34)</f>
        <v>0</v>
      </c>
      <c r="D35" s="200">
        <f>SUM(D19:D34)</f>
        <v>0</v>
      </c>
      <c r="E35" s="200">
        <f t="shared" si="0"/>
        <v>0</v>
      </c>
      <c r="F35" s="343"/>
      <c r="G35" s="344"/>
      <c r="H35" s="344"/>
      <c r="I35" s="344"/>
      <c r="J35" s="344"/>
      <c r="K35" s="344"/>
      <c r="L35" s="344"/>
      <c r="M35" s="344"/>
      <c r="N35" s="344"/>
      <c r="O35" s="345"/>
    </row>
    <row r="36" spans="1:47">
      <c r="A36" s="10"/>
      <c r="B36" s="186" t="s">
        <v>70</v>
      </c>
      <c r="C36" s="200">
        <f>IF(B36=B42,(C42),(IF(B36=B43,(C43),(IF(B36=B44,(C44),(IF(B36=B45,(C45),IF(B36=B46,(C46),0))))))))</f>
        <v>0</v>
      </c>
      <c r="D36" s="200" t="str">
        <f>IF(B36=B42,(D42),(IF(B36=B43,(D43),(IF(B36=B44,(D44),(IF(B36=B45,(D45),(IF(B36=B46,(D46),"0")))))))))</f>
        <v>0</v>
      </c>
      <c r="E36" s="200">
        <f t="shared" si="0"/>
        <v>0</v>
      </c>
      <c r="F36" s="343"/>
      <c r="G36" s="344"/>
      <c r="H36" s="344"/>
      <c r="I36" s="344"/>
      <c r="J36" s="344"/>
      <c r="K36" s="344"/>
      <c r="L36" s="344"/>
      <c r="M36" s="344"/>
      <c r="N36" s="344"/>
      <c r="O36" s="345"/>
    </row>
    <row r="37" spans="1:47" ht="26.4">
      <c r="A37" s="10"/>
      <c r="B37" s="187" t="s">
        <v>71</v>
      </c>
      <c r="C37" s="205">
        <v>0</v>
      </c>
      <c r="D37" s="205">
        <v>0</v>
      </c>
      <c r="E37" s="244"/>
      <c r="F37" s="343"/>
      <c r="G37" s="344"/>
      <c r="H37" s="344"/>
      <c r="I37" s="344"/>
      <c r="J37" s="344"/>
      <c r="K37" s="344"/>
      <c r="L37" s="344"/>
      <c r="M37" s="344"/>
      <c r="N37" s="344"/>
      <c r="O37" s="345"/>
    </row>
    <row r="38" spans="1:47">
      <c r="A38" s="11">
        <v>700828</v>
      </c>
      <c r="B38" s="185" t="s">
        <v>72</v>
      </c>
      <c r="C38" s="200">
        <f>C36*C37</f>
        <v>0</v>
      </c>
      <c r="D38" s="200">
        <f>D36*D37</f>
        <v>0</v>
      </c>
      <c r="E38" s="200">
        <f t="shared" si="0"/>
        <v>0</v>
      </c>
      <c r="F38" s="343"/>
      <c r="G38" s="344"/>
      <c r="H38" s="344"/>
      <c r="I38" s="344"/>
      <c r="J38" s="344"/>
      <c r="K38" s="344"/>
      <c r="L38" s="344"/>
      <c r="M38" s="344"/>
      <c r="N38" s="344"/>
      <c r="O38" s="345"/>
    </row>
    <row r="39" spans="1:47">
      <c r="A39" s="10"/>
      <c r="B39" s="185" t="s">
        <v>73</v>
      </c>
      <c r="C39" s="200" t="str">
        <f>IF(B36=B42,(C35+C38),(IF(B36=B43,(C35+C38),(IF(B36=B44,(C35+C38),(IF(B36=B45,(C35+C38),(IF(B36=B46,(C35+C38),"Invalid F&amp;A")))))))))</f>
        <v>Invalid F&amp;A</v>
      </c>
      <c r="D39" s="200" t="str">
        <f>IF(B36=B42,(D35+D38),(IF(B36=B43,(D35+D38),(IF(B36=B44,(D35+D38),(IF(B36=B45,(D35+D38),(IF(B36=B46,(D35+D38),"Invalid F&amp;A")))))))))</f>
        <v>Invalid F&amp;A</v>
      </c>
      <c r="E39" s="200">
        <f t="shared" si="0"/>
        <v>0</v>
      </c>
      <c r="F39" s="263"/>
      <c r="G39" s="264"/>
      <c r="H39" s="264"/>
      <c r="I39" s="264"/>
      <c r="J39" s="264"/>
      <c r="K39" s="264"/>
      <c r="L39" s="264"/>
      <c r="M39" s="264"/>
      <c r="N39" s="264"/>
      <c r="O39" s="265"/>
    </row>
    <row r="40" spans="1:47" s="206" customFormat="1">
      <c r="A40" s="239"/>
      <c r="B40" s="239"/>
      <c r="C40" s="239"/>
      <c r="D40" s="239"/>
      <c r="E40" s="239"/>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row>
    <row r="41" spans="1:47" s="206" customFormat="1">
      <c r="A41" s="239"/>
      <c r="B41" s="239"/>
      <c r="C41" s="239"/>
      <c r="D41" s="239"/>
      <c r="E41" s="239"/>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row>
    <row r="42" spans="1:47" s="206" customFormat="1">
      <c r="A42" s="192">
        <v>54</v>
      </c>
      <c r="B42" s="193" t="s">
        <v>74</v>
      </c>
      <c r="C42" s="194">
        <f>SUM(C19:C23)+C24+C25+C27+C30+C33</f>
        <v>0</v>
      </c>
      <c r="D42" s="194">
        <f>SUM(D19:D23)+D24+D25+D27+D30+D33</f>
        <v>0</v>
      </c>
      <c r="E42" s="192"/>
      <c r="F42" s="192"/>
      <c r="G42" s="192"/>
      <c r="H42" s="192"/>
      <c r="I42" s="192"/>
      <c r="J42" s="192"/>
      <c r="K42" s="192"/>
      <c r="L42" s="192"/>
      <c r="M42" s="192"/>
      <c r="N42" s="94"/>
      <c r="O42" s="94"/>
      <c r="P42" s="94"/>
      <c r="Q42" s="94"/>
      <c r="R42" s="94"/>
      <c r="S42" s="94"/>
      <c r="T42" s="94"/>
      <c r="U42" s="94"/>
      <c r="V42" s="94"/>
      <c r="W42" s="94"/>
      <c r="X42" s="94"/>
      <c r="Y42" s="94"/>
      <c r="Z42" s="94"/>
      <c r="AA42" s="94"/>
      <c r="AB42" s="94"/>
      <c r="AC42" s="94"/>
      <c r="AD42" s="94"/>
      <c r="AE42" s="94"/>
      <c r="AF42" s="94"/>
      <c r="AG42" s="207"/>
      <c r="AH42" s="207"/>
      <c r="AI42" s="207"/>
      <c r="AJ42" s="207"/>
      <c r="AK42" s="207"/>
      <c r="AL42" s="207"/>
      <c r="AM42" s="207"/>
      <c r="AN42" s="207"/>
      <c r="AO42" s="207"/>
      <c r="AP42" s="207"/>
      <c r="AQ42" s="207"/>
      <c r="AR42" s="207"/>
      <c r="AS42" s="207"/>
      <c r="AT42" s="207"/>
      <c r="AU42" s="207"/>
    </row>
    <row r="43" spans="1:47" s="206" customFormat="1">
      <c r="A43" s="192">
        <v>24.6</v>
      </c>
      <c r="B43" s="193" t="s">
        <v>75</v>
      </c>
      <c r="C43" s="194">
        <f>SUM(C19:C23)+C24+C25+C27+C30+C33</f>
        <v>0</v>
      </c>
      <c r="D43" s="194">
        <f>SUM(D19:D23)+D24+D25+D27+D30+D33</f>
        <v>0</v>
      </c>
      <c r="E43" s="192"/>
      <c r="F43" s="192"/>
      <c r="G43" s="192"/>
      <c r="H43" s="192"/>
      <c r="I43" s="192"/>
      <c r="J43" s="192"/>
      <c r="K43" s="192"/>
      <c r="L43" s="192"/>
      <c r="M43" s="192"/>
      <c r="N43" s="94"/>
      <c r="O43" s="94"/>
      <c r="P43" s="94"/>
      <c r="Q43" s="94"/>
      <c r="R43" s="94"/>
      <c r="S43" s="94"/>
      <c r="T43" s="94"/>
      <c r="U43" s="94"/>
      <c r="V43" s="94"/>
      <c r="W43" s="94"/>
      <c r="X43" s="94"/>
      <c r="Y43" s="94"/>
      <c r="Z43" s="94"/>
      <c r="AA43" s="94"/>
      <c r="AB43" s="94"/>
      <c r="AC43" s="94"/>
      <c r="AD43" s="94"/>
      <c r="AE43" s="94"/>
      <c r="AF43" s="94"/>
      <c r="AG43" s="207"/>
      <c r="AH43" s="207"/>
      <c r="AI43" s="207"/>
      <c r="AJ43" s="207"/>
      <c r="AK43" s="207"/>
      <c r="AL43" s="207"/>
      <c r="AM43" s="207"/>
      <c r="AN43" s="207"/>
      <c r="AO43" s="207"/>
      <c r="AP43" s="207"/>
      <c r="AQ43" s="207"/>
      <c r="AR43" s="207"/>
      <c r="AS43" s="207"/>
      <c r="AT43" s="207"/>
      <c r="AU43" s="207"/>
    </row>
    <row r="44" spans="1:47" s="206" customFormat="1">
      <c r="A44" s="192">
        <v>8</v>
      </c>
      <c r="B44" s="193" t="s">
        <v>76</v>
      </c>
      <c r="C44" s="194">
        <f>SUM(C19:C23)+SUM(C24:C30)+C32+C33</f>
        <v>0</v>
      </c>
      <c r="D44" s="194">
        <f>SUM(D19:D23)+SUM(D24:D30)+D32+D33</f>
        <v>0</v>
      </c>
      <c r="E44" s="192"/>
      <c r="F44" s="192"/>
      <c r="G44" s="192"/>
      <c r="H44" s="192"/>
      <c r="I44" s="192"/>
      <c r="J44" s="192"/>
      <c r="K44" s="192"/>
      <c r="L44" s="192"/>
      <c r="M44" s="192"/>
      <c r="N44" s="94"/>
      <c r="O44" s="94"/>
      <c r="P44" s="94"/>
      <c r="Q44" s="94"/>
      <c r="R44" s="94"/>
      <c r="S44" s="94"/>
      <c r="T44" s="94"/>
      <c r="U44" s="94"/>
      <c r="V44" s="94"/>
      <c r="W44" s="94"/>
      <c r="X44" s="94"/>
      <c r="Y44" s="94"/>
      <c r="Z44" s="94"/>
      <c r="AA44" s="94"/>
      <c r="AB44" s="94"/>
      <c r="AC44" s="94"/>
      <c r="AD44" s="94"/>
      <c r="AE44" s="94"/>
      <c r="AF44" s="94"/>
      <c r="AG44" s="207"/>
      <c r="AH44" s="207"/>
      <c r="AI44" s="207"/>
      <c r="AJ44" s="207"/>
      <c r="AK44" s="207"/>
      <c r="AL44" s="207"/>
      <c r="AM44" s="207"/>
      <c r="AN44" s="207"/>
      <c r="AO44" s="207"/>
      <c r="AP44" s="207"/>
      <c r="AQ44" s="207"/>
      <c r="AR44" s="207"/>
      <c r="AS44" s="207"/>
      <c r="AT44" s="207"/>
      <c r="AU44" s="207"/>
    </row>
    <row r="45" spans="1:47" s="206" customFormat="1">
      <c r="A45" s="192">
        <v>10</v>
      </c>
      <c r="B45" s="193" t="s">
        <v>77</v>
      </c>
      <c r="C45" s="194">
        <f>SUM(C19:C34)</f>
        <v>0</v>
      </c>
      <c r="D45" s="194">
        <f>SUM(D19:D34)</f>
        <v>0</v>
      </c>
      <c r="E45" s="192"/>
      <c r="F45" s="192"/>
      <c r="G45" s="192"/>
      <c r="H45" s="192"/>
      <c r="I45" s="192"/>
      <c r="J45" s="192"/>
      <c r="K45" s="192"/>
      <c r="L45" s="192"/>
      <c r="M45" s="192"/>
      <c r="N45" s="94"/>
      <c r="O45" s="94"/>
      <c r="P45" s="94"/>
      <c r="Q45" s="94"/>
      <c r="R45" s="94"/>
      <c r="S45" s="94"/>
      <c r="T45" s="94"/>
      <c r="U45" s="94"/>
      <c r="V45" s="94"/>
      <c r="W45" s="94"/>
      <c r="X45" s="94"/>
      <c r="Y45" s="94"/>
      <c r="Z45" s="94"/>
      <c r="AA45" s="94"/>
      <c r="AB45" s="94"/>
      <c r="AC45" s="94"/>
      <c r="AD45" s="94"/>
      <c r="AE45" s="94"/>
      <c r="AF45" s="94"/>
      <c r="AG45" s="207"/>
      <c r="AH45" s="207"/>
      <c r="AI45" s="207"/>
      <c r="AJ45" s="207"/>
      <c r="AK45" s="207"/>
      <c r="AL45" s="207"/>
      <c r="AM45" s="207"/>
      <c r="AN45" s="207"/>
      <c r="AO45" s="207"/>
      <c r="AP45" s="207"/>
      <c r="AQ45" s="207"/>
      <c r="AR45" s="207"/>
      <c r="AS45" s="207"/>
      <c r="AT45" s="207"/>
      <c r="AU45" s="207"/>
    </row>
    <row r="46" spans="1:47" s="206" customFormat="1">
      <c r="A46" s="192"/>
      <c r="B46" s="193" t="s">
        <v>78</v>
      </c>
      <c r="C46" s="194">
        <f>SUM(C19:C34)</f>
        <v>0</v>
      </c>
      <c r="D46" s="194">
        <f>SUM(D19:D34)</f>
        <v>0</v>
      </c>
      <c r="E46" s="192"/>
      <c r="F46" s="192"/>
      <c r="G46" s="192"/>
      <c r="H46" s="192"/>
      <c r="I46" s="192"/>
      <c r="J46" s="192"/>
      <c r="K46" s="192"/>
      <c r="L46" s="192"/>
      <c r="M46" s="192"/>
      <c r="N46" s="94"/>
      <c r="O46" s="94"/>
      <c r="P46" s="94"/>
      <c r="Q46" s="94"/>
      <c r="R46" s="94"/>
      <c r="S46" s="94"/>
      <c r="T46" s="94"/>
      <c r="U46" s="94"/>
      <c r="V46" s="94"/>
      <c r="W46" s="94"/>
      <c r="X46" s="94"/>
      <c r="Y46" s="94"/>
      <c r="Z46" s="94"/>
      <c r="AA46" s="94"/>
      <c r="AB46" s="94"/>
      <c r="AC46" s="94"/>
      <c r="AD46" s="94"/>
      <c r="AE46" s="94"/>
      <c r="AF46" s="94"/>
      <c r="AG46" s="207"/>
      <c r="AH46" s="207"/>
      <c r="AI46" s="207"/>
      <c r="AJ46" s="207"/>
      <c r="AK46" s="207"/>
      <c r="AL46" s="207"/>
      <c r="AM46" s="207"/>
      <c r="AN46" s="207"/>
      <c r="AO46" s="207"/>
      <c r="AP46" s="207"/>
      <c r="AQ46" s="207"/>
      <c r="AR46" s="207"/>
      <c r="AS46" s="207"/>
      <c r="AT46" s="207"/>
      <c r="AU46" s="207"/>
    </row>
    <row r="47" spans="1:47" s="206" customFormat="1" ht="16.2">
      <c r="A47" s="192"/>
      <c r="B47" s="193" t="s">
        <v>239</v>
      </c>
      <c r="C47" s="194"/>
      <c r="D47" s="194"/>
      <c r="E47" s="192"/>
      <c r="F47" s="192"/>
      <c r="G47" s="192"/>
      <c r="H47" s="192"/>
      <c r="I47" s="192"/>
      <c r="J47" s="192"/>
      <c r="K47" s="192"/>
      <c r="L47" s="192"/>
      <c r="M47" s="192"/>
      <c r="N47" s="94"/>
      <c r="O47" s="94"/>
      <c r="P47" s="94"/>
      <c r="Q47" s="94"/>
      <c r="R47" s="94"/>
      <c r="S47" s="94"/>
      <c r="T47" s="94"/>
      <c r="U47" s="94"/>
      <c r="V47" s="94"/>
      <c r="W47" s="94"/>
      <c r="X47" s="94"/>
      <c r="Y47" s="94"/>
      <c r="Z47" s="94"/>
      <c r="AA47" s="94"/>
      <c r="AB47" s="94"/>
      <c r="AC47" s="94"/>
      <c r="AD47" s="94"/>
      <c r="AE47" s="94"/>
      <c r="AF47" s="94"/>
      <c r="AG47" s="207"/>
      <c r="AH47" s="207"/>
      <c r="AI47" s="207"/>
      <c r="AJ47" s="207"/>
      <c r="AK47" s="207"/>
      <c r="AL47" s="207"/>
      <c r="AM47" s="207"/>
      <c r="AN47" s="207"/>
      <c r="AO47" s="207"/>
      <c r="AP47" s="207"/>
      <c r="AQ47" s="207"/>
      <c r="AR47" s="207"/>
      <c r="AS47" s="207"/>
      <c r="AT47" s="207"/>
      <c r="AU47" s="207"/>
    </row>
    <row r="48" spans="1:47" s="242" customFormat="1">
      <c r="A48" s="243"/>
      <c r="B48" s="243"/>
      <c r="C48" s="243"/>
      <c r="D48" s="243"/>
      <c r="E48" s="243"/>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row>
    <row r="49" spans="1:32" s="242" customFormat="1">
      <c r="A49" s="241"/>
      <c r="B49" s="241"/>
      <c r="C49" s="241"/>
      <c r="D49" s="241"/>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row>
    <row r="50" spans="1:32" s="242" customFormat="1">
      <c r="A50" s="241"/>
      <c r="B50" s="241"/>
      <c r="C50" s="241"/>
      <c r="D50" s="241"/>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row>
    <row r="51" spans="1:32">
      <c r="A51" s="190"/>
      <c r="B51" s="190"/>
      <c r="C51" s="190"/>
      <c r="D51" s="190"/>
      <c r="E51" s="190"/>
      <c r="F51" s="190"/>
      <c r="G51" s="190"/>
      <c r="H51" s="190"/>
      <c r="I51" s="190"/>
      <c r="J51" s="190"/>
      <c r="K51" s="190"/>
      <c r="L51" s="190"/>
      <c r="M51" s="190"/>
      <c r="N51" s="190"/>
      <c r="O51" s="190"/>
    </row>
    <row r="52" spans="1:32">
      <c r="A52" s="190"/>
      <c r="B52" s="190"/>
      <c r="C52" s="190"/>
      <c r="D52" s="190"/>
      <c r="E52" s="190"/>
      <c r="F52" s="190"/>
      <c r="G52" s="190"/>
      <c r="H52" s="190"/>
      <c r="I52" s="190"/>
      <c r="J52" s="190"/>
      <c r="K52" s="190"/>
      <c r="L52" s="190"/>
      <c r="M52" s="190"/>
      <c r="N52" s="190"/>
      <c r="O52" s="190"/>
    </row>
    <row r="53" spans="1:32">
      <c r="A53" s="190"/>
      <c r="B53" s="190"/>
      <c r="C53" s="190"/>
      <c r="D53" s="190"/>
      <c r="E53" s="190"/>
      <c r="F53" s="190"/>
      <c r="G53" s="190"/>
      <c r="H53" s="190"/>
      <c r="I53" s="190"/>
      <c r="J53" s="190"/>
      <c r="K53" s="190"/>
      <c r="L53" s="190"/>
      <c r="M53" s="190"/>
      <c r="N53" s="190"/>
      <c r="O53" s="190"/>
    </row>
    <row r="54" spans="1:32">
      <c r="A54" s="190"/>
      <c r="B54" s="190"/>
      <c r="C54" s="190"/>
      <c r="D54" s="190"/>
      <c r="E54" s="190"/>
      <c r="F54" s="190"/>
      <c r="G54" s="190"/>
      <c r="H54" s="190"/>
      <c r="I54" s="190"/>
      <c r="J54" s="190"/>
      <c r="K54" s="190"/>
      <c r="L54" s="190"/>
      <c r="M54" s="190"/>
      <c r="N54" s="190"/>
      <c r="O54" s="190"/>
    </row>
    <row r="55" spans="1:32">
      <c r="A55" s="190"/>
      <c r="B55" s="190"/>
      <c r="C55" s="190"/>
      <c r="D55" s="190"/>
      <c r="E55" s="190"/>
      <c r="F55" s="190"/>
      <c r="G55" s="190"/>
      <c r="H55" s="190"/>
      <c r="I55" s="190"/>
      <c r="J55" s="190"/>
      <c r="K55" s="190"/>
      <c r="L55" s="190"/>
      <c r="M55" s="190"/>
      <c r="N55" s="190"/>
      <c r="O55" s="190"/>
    </row>
    <row r="56" spans="1:32">
      <c r="A56" s="190"/>
      <c r="B56" s="190"/>
      <c r="C56" s="190"/>
      <c r="D56" s="190"/>
      <c r="E56" s="190"/>
      <c r="F56" s="190"/>
      <c r="G56" s="190"/>
      <c r="H56" s="190"/>
      <c r="I56" s="190"/>
      <c r="J56" s="190"/>
      <c r="K56" s="190"/>
      <c r="L56" s="190"/>
      <c r="M56" s="190"/>
      <c r="N56" s="190"/>
      <c r="O56" s="190"/>
    </row>
    <row r="57" spans="1:32">
      <c r="A57" s="190"/>
      <c r="B57" s="190"/>
      <c r="C57" s="190"/>
      <c r="D57" s="190"/>
      <c r="E57" s="190"/>
      <c r="F57" s="190"/>
      <c r="G57" s="190"/>
      <c r="H57" s="190"/>
      <c r="I57" s="190"/>
      <c r="J57" s="190"/>
      <c r="K57" s="190"/>
      <c r="L57" s="190"/>
      <c r="M57" s="190"/>
      <c r="N57" s="190"/>
      <c r="O57" s="190"/>
    </row>
  </sheetData>
  <sheetProtection algorithmName="SHA-512" hashValue="BDDw+G7bRcuwBVegpSSTiNoI9OToKMi4IQ8fd8i6xXdkwJXAbJB6EG7sWxuDxW5J5iqxnA2ul47j9QeGguiUqQ==" saltValue="1leDBuOg5tXGX6TYNsMGEQ==" spinCount="100000" sheet="1" objects="1" scenarios="1"/>
  <mergeCells count="37">
    <mergeCell ref="D7:E7"/>
    <mergeCell ref="B8:E8"/>
    <mergeCell ref="B9:E9"/>
    <mergeCell ref="B10:E10"/>
    <mergeCell ref="A11:E11"/>
    <mergeCell ref="D6:E6"/>
    <mergeCell ref="C1:D1"/>
    <mergeCell ref="A2:D2"/>
    <mergeCell ref="A3:E3"/>
    <mergeCell ref="A4:E4"/>
    <mergeCell ref="A5:E5"/>
    <mergeCell ref="F12:O12"/>
    <mergeCell ref="F13:O13"/>
    <mergeCell ref="F14:O14"/>
    <mergeCell ref="F15:O15"/>
    <mergeCell ref="F16:O16"/>
    <mergeCell ref="F17:O17"/>
    <mergeCell ref="F18:O18"/>
    <mergeCell ref="F20:O20"/>
    <mergeCell ref="F21:O21"/>
    <mergeCell ref="F22:O22"/>
    <mergeCell ref="F23:O23"/>
    <mergeCell ref="F24:O24"/>
    <mergeCell ref="F25:O25"/>
    <mergeCell ref="F26:O26"/>
    <mergeCell ref="F27:O27"/>
    <mergeCell ref="F28:O28"/>
    <mergeCell ref="F29:O29"/>
    <mergeCell ref="F30:O30"/>
    <mergeCell ref="F31:O31"/>
    <mergeCell ref="F32:O32"/>
    <mergeCell ref="F38:O38"/>
    <mergeCell ref="F33:O33"/>
    <mergeCell ref="F34:O34"/>
    <mergeCell ref="F35:O35"/>
    <mergeCell ref="F36:O36"/>
    <mergeCell ref="F37:O37"/>
  </mergeCells>
  <dataValidations count="1">
    <dataValidation type="list" allowBlank="1" showInputMessage="1" showErrorMessage="1" sqref="B36" xr:uid="{00000000-0002-0000-0700-000000000000}">
      <formula1>$B$42:$B$47</formula1>
    </dataValidation>
  </dataValidations>
  <pageMargins left="0.8" right="0.8" top="0.8" bottom="0.8" header="0.3" footer="0.3"/>
  <pageSetup scale="96" fitToHeight="0" orientation="portrait" r:id="rId1"/>
  <headerFooter>
    <oddFooter>&amp;CFY2020</oddFooter>
  </headerFooter>
  <ignoredErrors>
    <ignoredError sqref="D17" unlockedFormula="1"/>
  </ignoredError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O64"/>
  <sheetViews>
    <sheetView zoomScaleNormal="100" workbookViewId="0">
      <selection activeCell="B6" sqref="B6:G6"/>
    </sheetView>
  </sheetViews>
  <sheetFormatPr defaultColWidth="9.109375" defaultRowHeight="14.4"/>
  <cols>
    <col min="1" max="1" width="14" style="166" customWidth="1"/>
    <col min="2" max="2" width="39.109375" style="166" customWidth="1"/>
    <col min="3" max="10" width="12.88671875" style="166" customWidth="1"/>
    <col min="11" max="20" width="9" style="166" customWidth="1"/>
    <col min="21" max="41" width="9.109375" style="166"/>
    <col min="42" max="16384" width="9.109375" style="211"/>
  </cols>
  <sheetData>
    <row r="1" spans="1:41">
      <c r="A1" s="163" t="s">
        <v>83</v>
      </c>
      <c r="B1" s="163"/>
      <c r="C1" s="332"/>
      <c r="D1" s="332"/>
      <c r="E1" s="332"/>
      <c r="F1" s="332"/>
      <c r="G1" s="332"/>
      <c r="H1" s="332"/>
      <c r="I1" s="332"/>
      <c r="J1" s="163"/>
    </row>
    <row r="2" spans="1:41">
      <c r="A2" s="333" t="s">
        <v>36</v>
      </c>
      <c r="B2" s="333"/>
      <c r="C2" s="333"/>
      <c r="D2" s="333"/>
      <c r="E2" s="333"/>
      <c r="F2" s="333"/>
      <c r="G2" s="333"/>
      <c r="H2" s="333"/>
      <c r="I2" s="333"/>
    </row>
    <row r="3" spans="1:41">
      <c r="A3" s="333" t="s">
        <v>37</v>
      </c>
      <c r="B3" s="333"/>
      <c r="C3" s="333"/>
      <c r="D3" s="333"/>
      <c r="E3" s="333"/>
      <c r="F3" s="333"/>
      <c r="G3" s="333"/>
      <c r="H3" s="333"/>
      <c r="I3" s="333"/>
      <c r="J3" s="333"/>
    </row>
    <row r="4" spans="1:41">
      <c r="A4" s="334"/>
      <c r="B4" s="334"/>
      <c r="C4" s="334"/>
      <c r="D4" s="334"/>
      <c r="E4" s="334"/>
      <c r="F4" s="334"/>
      <c r="G4" s="334"/>
      <c r="H4" s="334"/>
      <c r="I4" s="334"/>
      <c r="J4" s="334"/>
    </row>
    <row r="5" spans="1:41">
      <c r="A5" s="335" t="s">
        <v>38</v>
      </c>
      <c r="B5" s="335"/>
      <c r="C5" s="335"/>
      <c r="D5" s="335"/>
      <c r="E5" s="335"/>
      <c r="F5" s="335"/>
      <c r="G5" s="335"/>
      <c r="H5" s="335"/>
      <c r="I5" s="335"/>
      <c r="J5" s="335"/>
    </row>
    <row r="6" spans="1:41">
      <c r="A6" s="167" t="s">
        <v>39</v>
      </c>
      <c r="B6" s="370">
        <f>'Period 1 '!B6</f>
        <v>0</v>
      </c>
      <c r="C6" s="371"/>
      <c r="D6" s="371"/>
      <c r="E6" s="371"/>
      <c r="F6" s="371"/>
      <c r="G6" s="372"/>
      <c r="H6" s="168" t="s">
        <v>40</v>
      </c>
      <c r="I6" s="330"/>
      <c r="J6" s="331"/>
    </row>
    <row r="7" spans="1:41">
      <c r="A7" s="169" t="s">
        <v>41</v>
      </c>
      <c r="B7" s="373">
        <f>'Period 1 '!$B$7</f>
        <v>0</v>
      </c>
      <c r="C7" s="374"/>
      <c r="D7" s="374"/>
      <c r="E7" s="374"/>
      <c r="F7" s="374"/>
      <c r="G7" s="375"/>
      <c r="H7" s="170" t="s">
        <v>42</v>
      </c>
      <c r="I7" s="336"/>
      <c r="J7" s="337"/>
    </row>
    <row r="8" spans="1:41">
      <c r="A8" s="171" t="s">
        <v>43</v>
      </c>
      <c r="B8" s="338" t="str">
        <f>'Salary Worksheet'!$C$2</f>
        <v>Insert Name of PD/PI</v>
      </c>
      <c r="C8" s="339"/>
      <c r="D8" s="339"/>
      <c r="E8" s="339"/>
      <c r="F8" s="339"/>
      <c r="G8" s="339"/>
      <c r="H8" s="339"/>
      <c r="I8" s="339"/>
      <c r="J8" s="340"/>
    </row>
    <row r="9" spans="1:41">
      <c r="A9" s="171" t="s">
        <v>44</v>
      </c>
      <c r="B9" s="338" t="str">
        <f>'Salary Worksheet'!$C$3</f>
        <v>Insert Name of Sponsor</v>
      </c>
      <c r="C9" s="339"/>
      <c r="D9" s="339"/>
      <c r="E9" s="339"/>
      <c r="F9" s="339"/>
      <c r="G9" s="339"/>
      <c r="H9" s="339"/>
      <c r="I9" s="339"/>
      <c r="J9" s="340"/>
    </row>
    <row r="10" spans="1:41">
      <c r="A10" s="171" t="s">
        <v>45</v>
      </c>
      <c r="B10" s="338" t="str">
        <f>'Salary Worksheet'!$C$4</f>
        <v>Insert Title of Project</v>
      </c>
      <c r="C10" s="339"/>
      <c r="D10" s="339"/>
      <c r="E10" s="339"/>
      <c r="F10" s="339"/>
      <c r="G10" s="339"/>
      <c r="H10" s="339"/>
      <c r="I10" s="339"/>
      <c r="J10" s="340"/>
    </row>
    <row r="11" spans="1:41" s="216" customFormat="1">
      <c r="A11" s="212"/>
      <c r="B11" s="213"/>
      <c r="C11" s="214"/>
      <c r="D11" s="214"/>
      <c r="E11" s="214"/>
      <c r="F11" s="214"/>
      <c r="G11" s="214"/>
      <c r="H11" s="214"/>
      <c r="I11" s="214"/>
      <c r="J11" s="214"/>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row>
    <row r="12" spans="1:41" s="216" customFormat="1">
      <c r="A12" s="212"/>
      <c r="B12" s="213"/>
      <c r="C12" s="214"/>
      <c r="D12" s="214"/>
      <c r="E12" s="214"/>
      <c r="F12" s="214"/>
      <c r="G12" s="214"/>
      <c r="H12" s="214"/>
      <c r="I12" s="214"/>
      <c r="J12" s="214"/>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row>
    <row r="13" spans="1:41">
      <c r="A13" s="368"/>
      <c r="B13" s="369"/>
      <c r="C13" s="369"/>
      <c r="D13" s="369"/>
      <c r="E13" s="369"/>
      <c r="F13" s="369"/>
      <c r="G13" s="369"/>
      <c r="H13" s="369"/>
      <c r="I13" s="369"/>
      <c r="J13" s="369"/>
    </row>
    <row r="14" spans="1:41" ht="25.5" customHeight="1">
      <c r="A14" s="6" t="s">
        <v>46</v>
      </c>
      <c r="B14" s="172" t="s">
        <v>47</v>
      </c>
      <c r="C14" s="173" t="s">
        <v>11</v>
      </c>
      <c r="D14" s="173" t="s">
        <v>12</v>
      </c>
      <c r="E14" s="173" t="s">
        <v>13</v>
      </c>
      <c r="F14" s="173" t="s">
        <v>121</v>
      </c>
      <c r="G14" s="173" t="s">
        <v>14</v>
      </c>
      <c r="H14" s="217" t="s">
        <v>243</v>
      </c>
      <c r="I14" s="269" t="s">
        <v>247</v>
      </c>
      <c r="J14" s="173" t="s">
        <v>49</v>
      </c>
    </row>
    <row r="15" spans="1:41">
      <c r="A15" s="7">
        <v>700483</v>
      </c>
      <c r="B15" s="174" t="s">
        <v>122</v>
      </c>
      <c r="C15" s="175">
        <f>'Period 1 '!C13</f>
        <v>0</v>
      </c>
      <c r="D15" s="175">
        <f>'Period 2'!C13</f>
        <v>0</v>
      </c>
      <c r="E15" s="175">
        <f>'Period 3'!C13</f>
        <v>0</v>
      </c>
      <c r="F15" s="175">
        <f>'Period 4'!C13</f>
        <v>0</v>
      </c>
      <c r="G15" s="175">
        <f>'Period 5'!C13</f>
        <v>0</v>
      </c>
      <c r="H15" s="175">
        <f>SUM(C15:G15)</f>
        <v>0</v>
      </c>
      <c r="I15" s="177">
        <f>SUM('Period 1 :Period 5'!D13)</f>
        <v>0</v>
      </c>
      <c r="J15" s="175">
        <f>SUM(H15,I15)</f>
        <v>0</v>
      </c>
    </row>
    <row r="16" spans="1:41">
      <c r="A16" s="7"/>
      <c r="B16" s="176" t="s">
        <v>51</v>
      </c>
      <c r="C16" s="175">
        <f>'Period 1 '!C14</f>
        <v>0</v>
      </c>
      <c r="D16" s="175">
        <f>'Period 2'!C14</f>
        <v>0</v>
      </c>
      <c r="E16" s="175">
        <f>'Period 3'!C14</f>
        <v>0</v>
      </c>
      <c r="F16" s="175">
        <f>'Period 4'!C14</f>
        <v>0</v>
      </c>
      <c r="G16" s="175">
        <f>'Period 5'!C14</f>
        <v>0</v>
      </c>
      <c r="H16" s="175">
        <f t="shared" ref="H16:H41" si="0">SUM(C16:G16)</f>
        <v>0</v>
      </c>
      <c r="I16" s="177">
        <f>SUM('Period 1 :Period 5'!D14)</f>
        <v>0</v>
      </c>
      <c r="J16" s="175">
        <f t="shared" ref="J16:J41" si="1">SUM(H16,I16)</f>
        <v>0</v>
      </c>
    </row>
    <row r="17" spans="1:10">
      <c r="A17" s="7">
        <v>700484</v>
      </c>
      <c r="B17" s="218" t="s">
        <v>123</v>
      </c>
      <c r="C17" s="175">
        <f>'Period 1 '!C15</f>
        <v>0</v>
      </c>
      <c r="D17" s="175">
        <f>'Period 2'!C15</f>
        <v>0</v>
      </c>
      <c r="E17" s="175">
        <f>'Period 3'!C15</f>
        <v>0</v>
      </c>
      <c r="F17" s="175">
        <f>'Period 4'!C15</f>
        <v>0</v>
      </c>
      <c r="G17" s="175">
        <f>'Period 5'!C15</f>
        <v>0</v>
      </c>
      <c r="H17" s="175">
        <f t="shared" si="0"/>
        <v>0</v>
      </c>
      <c r="I17" s="177">
        <f>SUM('Period 1 :Period 5'!D15)</f>
        <v>0</v>
      </c>
      <c r="J17" s="175">
        <f t="shared" si="1"/>
        <v>0</v>
      </c>
    </row>
    <row r="18" spans="1:10">
      <c r="A18" s="7"/>
      <c r="B18" s="178" t="s">
        <v>27</v>
      </c>
      <c r="C18" s="175">
        <f>'Period 1 '!C16</f>
        <v>0</v>
      </c>
      <c r="D18" s="175">
        <f>'Period 2'!C16</f>
        <v>0</v>
      </c>
      <c r="E18" s="175">
        <f>'Period 3'!C16</f>
        <v>0</v>
      </c>
      <c r="F18" s="175">
        <f>'Period 4'!C16</f>
        <v>0</v>
      </c>
      <c r="G18" s="175">
        <f>'Period 5'!C16</f>
        <v>0</v>
      </c>
      <c r="H18" s="175">
        <f t="shared" si="0"/>
        <v>0</v>
      </c>
      <c r="I18" s="177">
        <f>SUM('Period 1 :Period 5'!D16)</f>
        <v>0</v>
      </c>
      <c r="J18" s="175">
        <f t="shared" si="1"/>
        <v>0</v>
      </c>
    </row>
    <row r="19" spans="1:10">
      <c r="A19" s="7"/>
      <c r="B19" s="178" t="s">
        <v>31</v>
      </c>
      <c r="C19" s="175">
        <f>'Period 1 '!C17</f>
        <v>0</v>
      </c>
      <c r="D19" s="175">
        <f>'Period 2'!C17</f>
        <v>0</v>
      </c>
      <c r="E19" s="175">
        <f>'Period 3'!C17</f>
        <v>0</v>
      </c>
      <c r="F19" s="175">
        <f>'Period 4'!C17</f>
        <v>0</v>
      </c>
      <c r="G19" s="175">
        <f>'Period 5'!C17</f>
        <v>0</v>
      </c>
      <c r="H19" s="175">
        <f t="shared" si="0"/>
        <v>0</v>
      </c>
      <c r="I19" s="177">
        <f>SUM('Period 1 :Period 5'!D17)</f>
        <v>0</v>
      </c>
      <c r="J19" s="175">
        <f t="shared" si="1"/>
        <v>0</v>
      </c>
    </row>
    <row r="20" spans="1:10">
      <c r="A20" s="7">
        <v>700829</v>
      </c>
      <c r="B20" s="174" t="s">
        <v>53</v>
      </c>
      <c r="C20" s="175">
        <f>'Period 1 '!C18</f>
        <v>0</v>
      </c>
      <c r="D20" s="175">
        <f>'Period 2'!C18</f>
        <v>0</v>
      </c>
      <c r="E20" s="175">
        <f>'Period 3'!C18</f>
        <v>0</v>
      </c>
      <c r="F20" s="175">
        <f>'Period 4'!C18</f>
        <v>0</v>
      </c>
      <c r="G20" s="175">
        <f>'Period 5'!C18</f>
        <v>0</v>
      </c>
      <c r="H20" s="175">
        <f t="shared" si="0"/>
        <v>0</v>
      </c>
      <c r="I20" s="177">
        <f>SUM('Period 1 :Period 5'!D18)</f>
        <v>0</v>
      </c>
      <c r="J20" s="175">
        <f t="shared" si="1"/>
        <v>0</v>
      </c>
    </row>
    <row r="21" spans="1:10">
      <c r="A21" s="7"/>
      <c r="B21" s="204" t="s">
        <v>187</v>
      </c>
      <c r="C21" s="183">
        <f>'Period 1 '!C19</f>
        <v>0</v>
      </c>
      <c r="D21" s="183">
        <f>'Period 2'!C19</f>
        <v>0</v>
      </c>
      <c r="E21" s="183">
        <f>'Period 3'!C19</f>
        <v>0</v>
      </c>
      <c r="F21" s="183">
        <f>'Period 4'!C19</f>
        <v>0</v>
      </c>
      <c r="G21" s="183">
        <f>'Period 5'!C19</f>
        <v>0</v>
      </c>
      <c r="H21" s="183">
        <f>SUM(C21:G21)</f>
        <v>0</v>
      </c>
      <c r="I21" s="183">
        <f>SUM('Period 1 :Period 5'!D19)</f>
        <v>0</v>
      </c>
      <c r="J21" s="183">
        <f t="shared" si="1"/>
        <v>0</v>
      </c>
    </row>
    <row r="22" spans="1:10">
      <c r="A22" s="7">
        <v>700485</v>
      </c>
      <c r="B22" s="174" t="s">
        <v>124</v>
      </c>
      <c r="C22" s="175">
        <f>'Period 1 '!C20</f>
        <v>0</v>
      </c>
      <c r="D22" s="175">
        <f>'Period 2'!C20</f>
        <v>0</v>
      </c>
      <c r="E22" s="175">
        <f>'Period 3'!C20</f>
        <v>0</v>
      </c>
      <c r="F22" s="175">
        <f>'Period 4'!C20</f>
        <v>0</v>
      </c>
      <c r="G22" s="175">
        <f>'Period 5'!C20</f>
        <v>0</v>
      </c>
      <c r="H22" s="175">
        <f t="shared" si="0"/>
        <v>0</v>
      </c>
      <c r="I22" s="177">
        <f>SUM('Period 1 :Period 5'!D20)</f>
        <v>0</v>
      </c>
      <c r="J22" s="175">
        <f t="shared" si="1"/>
        <v>0</v>
      </c>
    </row>
    <row r="23" spans="1:10">
      <c r="A23" s="7">
        <v>700486</v>
      </c>
      <c r="B23" s="174" t="s">
        <v>55</v>
      </c>
      <c r="C23" s="175">
        <f>'Period 1 '!C21</f>
        <v>0</v>
      </c>
      <c r="D23" s="175">
        <f>'Period 2'!C21</f>
        <v>0</v>
      </c>
      <c r="E23" s="175">
        <f>'Period 3'!C21</f>
        <v>0</v>
      </c>
      <c r="F23" s="175">
        <f>'Period 4'!C21</f>
        <v>0</v>
      </c>
      <c r="G23" s="175">
        <f>'Period 5'!C21</f>
        <v>0</v>
      </c>
      <c r="H23" s="175">
        <f t="shared" si="0"/>
        <v>0</v>
      </c>
      <c r="I23" s="177">
        <f>SUM('Period 1 :Period 5'!D21)</f>
        <v>0</v>
      </c>
      <c r="J23" s="175">
        <f t="shared" si="1"/>
        <v>0</v>
      </c>
    </row>
    <row r="24" spans="1:10">
      <c r="A24" s="8">
        <v>700489</v>
      </c>
      <c r="B24" s="185" t="s">
        <v>125</v>
      </c>
      <c r="C24" s="175">
        <f>'Period 1 '!C22</f>
        <v>0</v>
      </c>
      <c r="D24" s="175">
        <f>'Period 2'!C22</f>
        <v>0</v>
      </c>
      <c r="E24" s="175">
        <f>'Period 3'!C22</f>
        <v>0</v>
      </c>
      <c r="F24" s="175">
        <f>'Period 4'!C22</f>
        <v>0</v>
      </c>
      <c r="G24" s="175">
        <f>'Period 5'!C22</f>
        <v>0</v>
      </c>
      <c r="H24" s="175">
        <f t="shared" si="0"/>
        <v>0</v>
      </c>
      <c r="I24" s="177">
        <f>SUM('Period 1 :Period 5'!D22)</f>
        <v>0</v>
      </c>
      <c r="J24" s="175">
        <f t="shared" si="1"/>
        <v>0</v>
      </c>
    </row>
    <row r="25" spans="1:10">
      <c r="A25" s="8">
        <v>700877</v>
      </c>
      <c r="B25" s="185" t="s">
        <v>126</v>
      </c>
      <c r="C25" s="175">
        <f>'Period 1 '!C23</f>
        <v>0</v>
      </c>
      <c r="D25" s="175">
        <f>'Period 2'!C23</f>
        <v>0</v>
      </c>
      <c r="E25" s="175">
        <f>'Period 3'!C23</f>
        <v>0</v>
      </c>
      <c r="F25" s="175">
        <f>'Period 4'!C23</f>
        <v>0</v>
      </c>
      <c r="G25" s="175">
        <f>'Period 5'!C23</f>
        <v>0</v>
      </c>
      <c r="H25" s="175">
        <f t="shared" si="0"/>
        <v>0</v>
      </c>
      <c r="I25" s="177">
        <f>SUM('Period 1 :Period 5'!D23)</f>
        <v>0</v>
      </c>
      <c r="J25" s="175">
        <f t="shared" si="1"/>
        <v>0</v>
      </c>
    </row>
    <row r="26" spans="1:10" ht="28.8">
      <c r="A26" s="8">
        <v>700488</v>
      </c>
      <c r="B26" s="185" t="s">
        <v>127</v>
      </c>
      <c r="C26" s="175">
        <f>'Period 1 '!C24</f>
        <v>0</v>
      </c>
      <c r="D26" s="175">
        <f>'Period 2'!C24</f>
        <v>0</v>
      </c>
      <c r="E26" s="175">
        <f>'Period 3'!C24</f>
        <v>0</v>
      </c>
      <c r="F26" s="175">
        <f>'Period 4'!C24</f>
        <v>0</v>
      </c>
      <c r="G26" s="175">
        <f>'Period 5'!C24</f>
        <v>0</v>
      </c>
      <c r="H26" s="175">
        <f t="shared" si="0"/>
        <v>0</v>
      </c>
      <c r="I26" s="177">
        <f>SUM('Period 1 :Period 5'!D24)</f>
        <v>0</v>
      </c>
      <c r="J26" s="175">
        <f t="shared" si="1"/>
        <v>0</v>
      </c>
    </row>
    <row r="27" spans="1:10" ht="28.8">
      <c r="A27" s="8">
        <v>700849</v>
      </c>
      <c r="B27" s="185" t="s">
        <v>128</v>
      </c>
      <c r="C27" s="175">
        <f>'Period 1 '!C25</f>
        <v>0</v>
      </c>
      <c r="D27" s="175">
        <f>'Period 2'!C25</f>
        <v>0</v>
      </c>
      <c r="E27" s="175">
        <f>'Period 3'!C25</f>
        <v>0</v>
      </c>
      <c r="F27" s="175">
        <f>'Period 4'!C25</f>
        <v>0</v>
      </c>
      <c r="G27" s="175">
        <f>'Period 5'!C25</f>
        <v>0</v>
      </c>
      <c r="H27" s="175">
        <f t="shared" si="0"/>
        <v>0</v>
      </c>
      <c r="I27" s="177">
        <f>SUM('Period 1 :Period 5'!D25)</f>
        <v>0</v>
      </c>
      <c r="J27" s="175">
        <f t="shared" si="1"/>
        <v>0</v>
      </c>
    </row>
    <row r="28" spans="1:10" ht="28.8">
      <c r="A28" s="8">
        <v>700850</v>
      </c>
      <c r="B28" s="185" t="s">
        <v>129</v>
      </c>
      <c r="C28" s="175">
        <f>'Period 1 '!C26</f>
        <v>0</v>
      </c>
      <c r="D28" s="175">
        <f>'Period 2'!C26</f>
        <v>0</v>
      </c>
      <c r="E28" s="175">
        <f>'Period 3'!C26</f>
        <v>0</v>
      </c>
      <c r="F28" s="175">
        <f>'Period 4'!C26</f>
        <v>0</v>
      </c>
      <c r="G28" s="175">
        <f>'Period 5'!C26</f>
        <v>0</v>
      </c>
      <c r="H28" s="175">
        <f t="shared" si="0"/>
        <v>0</v>
      </c>
      <c r="I28" s="177">
        <f>SUM('Period 1 :Period 5'!D26)</f>
        <v>0</v>
      </c>
      <c r="J28" s="175">
        <f t="shared" si="1"/>
        <v>0</v>
      </c>
    </row>
    <row r="29" spans="1:10">
      <c r="A29" s="8">
        <v>700457</v>
      </c>
      <c r="B29" s="185" t="s">
        <v>61</v>
      </c>
      <c r="C29" s="175">
        <f>'Period 1 '!C27</f>
        <v>0</v>
      </c>
      <c r="D29" s="175">
        <f>'Period 2'!C27</f>
        <v>0</v>
      </c>
      <c r="E29" s="175">
        <f>'Period 3'!C27</f>
        <v>0</v>
      </c>
      <c r="F29" s="175">
        <f>'Period 4'!C27</f>
        <v>0</v>
      </c>
      <c r="G29" s="175">
        <f>'Period 5'!C27</f>
        <v>0</v>
      </c>
      <c r="H29" s="175">
        <f t="shared" si="0"/>
        <v>0</v>
      </c>
      <c r="I29" s="177">
        <f>SUM('Period 1 :Period 5'!D27)</f>
        <v>0</v>
      </c>
      <c r="J29" s="175">
        <f t="shared" si="1"/>
        <v>0</v>
      </c>
    </row>
    <row r="30" spans="1:10" ht="26.4">
      <c r="A30" s="8">
        <v>700883</v>
      </c>
      <c r="B30" s="185" t="s">
        <v>62</v>
      </c>
      <c r="C30" s="175">
        <f>'Period 1 '!C28</f>
        <v>0</v>
      </c>
      <c r="D30" s="175">
        <f>'Period 2'!C28</f>
        <v>0</v>
      </c>
      <c r="E30" s="175">
        <f>'Period 3'!C28</f>
        <v>0</v>
      </c>
      <c r="F30" s="175">
        <f>'Period 4'!C28</f>
        <v>0</v>
      </c>
      <c r="G30" s="175">
        <f>'Period 5'!C28</f>
        <v>0</v>
      </c>
      <c r="H30" s="175">
        <f t="shared" si="0"/>
        <v>0</v>
      </c>
      <c r="I30" s="177">
        <f>SUM('Period 1 :Period 5'!D28)</f>
        <v>0</v>
      </c>
      <c r="J30" s="175">
        <f t="shared" si="1"/>
        <v>0</v>
      </c>
    </row>
    <row r="31" spans="1:10">
      <c r="A31" s="8">
        <v>700459</v>
      </c>
      <c r="B31" s="185" t="s">
        <v>63</v>
      </c>
      <c r="C31" s="175">
        <f>'Period 1 '!C29</f>
        <v>0</v>
      </c>
      <c r="D31" s="175">
        <f>'Period 2'!C29</f>
        <v>0</v>
      </c>
      <c r="E31" s="175">
        <f>'Period 3'!C29</f>
        <v>0</v>
      </c>
      <c r="F31" s="175">
        <f>'Period 4'!C29</f>
        <v>0</v>
      </c>
      <c r="G31" s="175">
        <f>'Period 5'!C29</f>
        <v>0</v>
      </c>
      <c r="H31" s="175">
        <f t="shared" si="0"/>
        <v>0</v>
      </c>
      <c r="I31" s="177">
        <f>SUM('Period 1 :Period 5'!D29)</f>
        <v>0</v>
      </c>
      <c r="J31" s="175">
        <f t="shared" si="1"/>
        <v>0</v>
      </c>
    </row>
    <row r="32" spans="1:10">
      <c r="A32" s="8">
        <v>700494</v>
      </c>
      <c r="B32" s="185" t="s">
        <v>64</v>
      </c>
      <c r="C32" s="175">
        <f>'Period 1 '!C30</f>
        <v>0</v>
      </c>
      <c r="D32" s="175">
        <f>'Period 2'!C30</f>
        <v>0</v>
      </c>
      <c r="E32" s="175">
        <f>'Period 3'!C30</f>
        <v>0</v>
      </c>
      <c r="F32" s="175">
        <f>'Period 4'!C30</f>
        <v>0</v>
      </c>
      <c r="G32" s="175">
        <f>'Period 5'!C30</f>
        <v>0</v>
      </c>
      <c r="H32" s="175">
        <f t="shared" si="0"/>
        <v>0</v>
      </c>
      <c r="I32" s="177">
        <f>SUM('Period 1 :Period 5'!D30)</f>
        <v>0</v>
      </c>
      <c r="J32" s="175">
        <f t="shared" si="1"/>
        <v>0</v>
      </c>
    </row>
    <row r="33" spans="1:41">
      <c r="A33" s="8">
        <v>700825</v>
      </c>
      <c r="B33" s="185" t="s">
        <v>130</v>
      </c>
      <c r="C33" s="175">
        <f>'Period 1 '!C31</f>
        <v>0</v>
      </c>
      <c r="D33" s="175">
        <f>'Period 2'!C31</f>
        <v>0</v>
      </c>
      <c r="E33" s="175">
        <f>'Period 3'!C31</f>
        <v>0</v>
      </c>
      <c r="F33" s="175">
        <f>'Period 4'!C31</f>
        <v>0</v>
      </c>
      <c r="G33" s="175">
        <f>'Period 5'!C31</f>
        <v>0</v>
      </c>
      <c r="H33" s="175">
        <f t="shared" si="0"/>
        <v>0</v>
      </c>
      <c r="I33" s="177">
        <f>SUM('Period 1 :Period 5'!D31)</f>
        <v>0</v>
      </c>
      <c r="J33" s="175">
        <f t="shared" si="1"/>
        <v>0</v>
      </c>
    </row>
    <row r="34" spans="1:41">
      <c r="A34" s="8"/>
      <c r="B34" s="185" t="s">
        <v>66</v>
      </c>
      <c r="C34" s="175">
        <f>'Period 1 '!C32</f>
        <v>0</v>
      </c>
      <c r="D34" s="175">
        <f>'Period 2'!C32</f>
        <v>0</v>
      </c>
      <c r="E34" s="175">
        <f>'Period 3'!C32</f>
        <v>0</v>
      </c>
      <c r="F34" s="175">
        <f>'Period 4'!C32</f>
        <v>0</v>
      </c>
      <c r="G34" s="175">
        <f>'Period 5'!C32</f>
        <v>0</v>
      </c>
      <c r="H34" s="175">
        <f t="shared" si="0"/>
        <v>0</v>
      </c>
      <c r="I34" s="177">
        <f>SUM('Period 1 :Period 5'!D32)</f>
        <v>0</v>
      </c>
      <c r="J34" s="175">
        <f t="shared" si="1"/>
        <v>0</v>
      </c>
    </row>
    <row r="35" spans="1:41">
      <c r="A35" s="9">
        <v>700503</v>
      </c>
      <c r="B35" s="185" t="s">
        <v>131</v>
      </c>
      <c r="C35" s="175">
        <f>'Period 1 '!C33</f>
        <v>0</v>
      </c>
      <c r="D35" s="175">
        <f>'Period 2'!C33</f>
        <v>0</v>
      </c>
      <c r="E35" s="175">
        <f>'Period 3'!C33</f>
        <v>0</v>
      </c>
      <c r="F35" s="175">
        <f>'Period 4'!C33</f>
        <v>0</v>
      </c>
      <c r="G35" s="175">
        <f>'Period 5'!C33</f>
        <v>0</v>
      </c>
      <c r="H35" s="175">
        <f t="shared" si="0"/>
        <v>0</v>
      </c>
      <c r="I35" s="177">
        <f>SUM('Period 1 :Period 5'!D33)</f>
        <v>0</v>
      </c>
      <c r="J35" s="175">
        <f t="shared" si="1"/>
        <v>0</v>
      </c>
    </row>
    <row r="36" spans="1:41" ht="28.8">
      <c r="A36" s="9"/>
      <c r="B36" s="185" t="s">
        <v>132</v>
      </c>
      <c r="C36" s="175">
        <f>'Period 1 '!C34</f>
        <v>0</v>
      </c>
      <c r="D36" s="175">
        <f>'Period 2'!C34</f>
        <v>0</v>
      </c>
      <c r="E36" s="175">
        <f>'Period 3'!C34</f>
        <v>0</v>
      </c>
      <c r="F36" s="175">
        <f>'Period 4'!C34</f>
        <v>0</v>
      </c>
      <c r="G36" s="175">
        <f>'Period 5'!C34</f>
        <v>0</v>
      </c>
      <c r="H36" s="175">
        <f t="shared" si="0"/>
        <v>0</v>
      </c>
      <c r="I36" s="177">
        <f>SUM('Period 1 :Period 5'!D34)</f>
        <v>0</v>
      </c>
      <c r="J36" s="175">
        <f t="shared" si="1"/>
        <v>0</v>
      </c>
    </row>
    <row r="37" spans="1:41">
      <c r="A37" s="10"/>
      <c r="B37" s="185" t="s">
        <v>69</v>
      </c>
      <c r="C37" s="175">
        <f>'Period 1 '!C35</f>
        <v>0</v>
      </c>
      <c r="D37" s="175">
        <f>'Period 2'!C35</f>
        <v>0</v>
      </c>
      <c r="E37" s="175">
        <f>'Period 3'!C35</f>
        <v>0</v>
      </c>
      <c r="F37" s="175">
        <f>'Period 4'!C35</f>
        <v>0</v>
      </c>
      <c r="G37" s="175">
        <f>'Period 5'!C35</f>
        <v>0</v>
      </c>
      <c r="H37" s="175">
        <f t="shared" si="0"/>
        <v>0</v>
      </c>
      <c r="I37" s="177">
        <f>SUM('Period 1 :Period 5'!D35)</f>
        <v>0</v>
      </c>
      <c r="J37" s="175">
        <f t="shared" si="1"/>
        <v>0</v>
      </c>
    </row>
    <row r="38" spans="1:41" s="219" customFormat="1">
      <c r="A38" s="77"/>
      <c r="B38" s="186" t="s">
        <v>245</v>
      </c>
      <c r="C38" s="247">
        <f>'Period 1 '!C36</f>
        <v>0</v>
      </c>
      <c r="D38" s="247">
        <f>'Period 2'!C36</f>
        <v>0</v>
      </c>
      <c r="E38" s="247">
        <f>'Period 3'!C36</f>
        <v>0</v>
      </c>
      <c r="F38" s="247">
        <f>'Period 4'!C36</f>
        <v>0</v>
      </c>
      <c r="G38" s="247">
        <f>'Period 5'!C36</f>
        <v>0</v>
      </c>
      <c r="H38" s="247">
        <f t="shared" si="0"/>
        <v>0</v>
      </c>
      <c r="I38" s="248">
        <f>SUM('Period 1 :Period 5'!D36)</f>
        <v>0</v>
      </c>
      <c r="J38" s="247">
        <f t="shared" si="1"/>
        <v>0</v>
      </c>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166"/>
    </row>
    <row r="39" spans="1:41" s="219" customFormat="1" ht="26.4">
      <c r="A39" s="77"/>
      <c r="B39" s="246" t="s">
        <v>244</v>
      </c>
      <c r="C39" s="244">
        <f>'Period 1 '!C37</f>
        <v>0</v>
      </c>
      <c r="D39" s="244">
        <f>'Period 2'!C37</f>
        <v>0</v>
      </c>
      <c r="E39" s="244">
        <f>'Period 3'!C37</f>
        <v>0</v>
      </c>
      <c r="F39" s="244">
        <f>'Period 4'!C37</f>
        <v>0</v>
      </c>
      <c r="G39" s="244">
        <f>'Period 5'!C37</f>
        <v>0</v>
      </c>
      <c r="H39" s="245"/>
      <c r="I39" s="245"/>
      <c r="J39" s="244"/>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row>
    <row r="40" spans="1:41">
      <c r="A40" s="11">
        <v>700828</v>
      </c>
      <c r="B40" s="185" t="s">
        <v>72</v>
      </c>
      <c r="C40" s="175">
        <f>'Period 1 '!C38</f>
        <v>0</v>
      </c>
      <c r="D40" s="175">
        <f>'Period 2'!C38</f>
        <v>0</v>
      </c>
      <c r="E40" s="175">
        <f>'Period 3'!C38</f>
        <v>0</v>
      </c>
      <c r="F40" s="175">
        <f>'Period 4'!C38</f>
        <v>0</v>
      </c>
      <c r="G40" s="175">
        <f>'Period 5'!C38</f>
        <v>0</v>
      </c>
      <c r="H40" s="175">
        <f t="shared" si="0"/>
        <v>0</v>
      </c>
      <c r="I40" s="177">
        <f>SUM('Period 1 :Period 5'!D38)</f>
        <v>0</v>
      </c>
      <c r="J40" s="175">
        <f t="shared" si="1"/>
        <v>0</v>
      </c>
    </row>
    <row r="41" spans="1:41">
      <c r="A41" s="10"/>
      <c r="B41" s="185" t="s">
        <v>73</v>
      </c>
      <c r="C41" s="175" t="str">
        <f>'Period 1 '!C39</f>
        <v>Invalid F&amp;A</v>
      </c>
      <c r="D41" s="175" t="str">
        <f>'Period 2'!C39</f>
        <v>Invalid F&amp;A</v>
      </c>
      <c r="E41" s="175" t="str">
        <f>'Period 3'!C39</f>
        <v>Invalid F&amp;A</v>
      </c>
      <c r="F41" s="175" t="str">
        <f>'Period 4'!C39</f>
        <v>Invalid F&amp;A</v>
      </c>
      <c r="G41" s="175" t="str">
        <f>'Period 5'!C39</f>
        <v>Invalid F&amp;A</v>
      </c>
      <c r="H41" s="175">
        <f t="shared" si="0"/>
        <v>0</v>
      </c>
      <c r="I41" s="177">
        <f>SUM('Period 1 :Period 5'!D39)</f>
        <v>0</v>
      </c>
      <c r="J41" s="175">
        <f t="shared" si="1"/>
        <v>0</v>
      </c>
    </row>
    <row r="42" spans="1:41" s="220" customFormat="1">
      <c r="A42" s="189"/>
      <c r="B42" s="189"/>
      <c r="C42" s="189"/>
      <c r="D42" s="189"/>
      <c r="E42" s="189"/>
      <c r="F42" s="189"/>
      <c r="G42" s="189"/>
      <c r="H42" s="189"/>
      <c r="I42" s="189"/>
      <c r="J42" s="189"/>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row>
    <row r="43" spans="1:41" s="190" customFormat="1">
      <c r="A43" s="189"/>
      <c r="B43" s="189"/>
      <c r="C43" s="189"/>
      <c r="D43" s="189"/>
      <c r="E43" s="189"/>
      <c r="F43" s="189"/>
      <c r="G43" s="189"/>
      <c r="H43" s="189"/>
      <c r="I43" s="189"/>
      <c r="J43" s="189"/>
    </row>
    <row r="44" spans="1:41" s="94" customFormat="1">
      <c r="A44" s="192">
        <v>54</v>
      </c>
      <c r="B44" s="193" t="s">
        <v>74</v>
      </c>
      <c r="C44" s="194">
        <f>SUM(C21:C25)+C26+C27+C29+C32+C35</f>
        <v>0</v>
      </c>
      <c r="D44" s="194"/>
      <c r="E44" s="194"/>
      <c r="F44" s="194"/>
      <c r="G44" s="194"/>
      <c r="H44" s="194"/>
      <c r="I44" s="194">
        <f>SUM(I15:I25)+I26+I27+I29+I32+I35</f>
        <v>0</v>
      </c>
      <c r="J44" s="192"/>
      <c r="K44" s="192"/>
      <c r="L44" s="192"/>
      <c r="M44" s="192"/>
      <c r="N44" s="192"/>
      <c r="O44" s="192"/>
      <c r="P44" s="192"/>
      <c r="Q44" s="192"/>
      <c r="R44" s="192"/>
    </row>
    <row r="45" spans="1:41" s="94" customFormat="1">
      <c r="A45" s="192">
        <v>24.6</v>
      </c>
      <c r="B45" s="193" t="s">
        <v>75</v>
      </c>
      <c r="C45" s="194">
        <f>SUM(C21:C25)+C26+C27+C29+C32+C35</f>
        <v>0</v>
      </c>
      <c r="D45" s="194"/>
      <c r="E45" s="194"/>
      <c r="F45" s="194"/>
      <c r="G45" s="194"/>
      <c r="H45" s="194"/>
      <c r="I45" s="194">
        <f>SUM(I15:I25)+I26+I27+I29+I32+I35</f>
        <v>0</v>
      </c>
      <c r="J45" s="192"/>
      <c r="K45" s="192"/>
      <c r="L45" s="192"/>
      <c r="M45" s="192"/>
      <c r="N45" s="192"/>
      <c r="O45" s="192"/>
      <c r="P45" s="192"/>
      <c r="Q45" s="192"/>
      <c r="R45" s="192"/>
    </row>
    <row r="46" spans="1:41" s="94" customFormat="1">
      <c r="A46" s="192">
        <v>8</v>
      </c>
      <c r="B46" s="193" t="s">
        <v>76</v>
      </c>
      <c r="C46" s="194">
        <f>SUM(C21:C25)+SUM(C26:C32)+C34+C35</f>
        <v>0</v>
      </c>
      <c r="D46" s="194"/>
      <c r="E46" s="194"/>
      <c r="F46" s="194"/>
      <c r="G46" s="194"/>
      <c r="H46" s="194"/>
      <c r="I46" s="194">
        <f>SUM(I15:I25)+SUM(I26:I32)+I34+I35</f>
        <v>0</v>
      </c>
      <c r="J46" s="192"/>
      <c r="K46" s="192"/>
      <c r="L46" s="192"/>
      <c r="M46" s="192"/>
      <c r="N46" s="192"/>
      <c r="O46" s="192"/>
      <c r="P46" s="192"/>
      <c r="Q46" s="192"/>
      <c r="R46" s="192"/>
    </row>
    <row r="47" spans="1:41" s="94" customFormat="1">
      <c r="A47" s="192">
        <v>10</v>
      </c>
      <c r="B47" s="193" t="s">
        <v>77</v>
      </c>
      <c r="C47" s="194">
        <f>SUM(C21:C36)</f>
        <v>0</v>
      </c>
      <c r="D47" s="194"/>
      <c r="E47" s="194"/>
      <c r="F47" s="194"/>
      <c r="G47" s="194"/>
      <c r="H47" s="194"/>
      <c r="I47" s="194">
        <f>SUM(I15:I36)</f>
        <v>0</v>
      </c>
      <c r="J47" s="192"/>
      <c r="K47" s="192"/>
      <c r="L47" s="192"/>
      <c r="M47" s="192"/>
      <c r="N47" s="192"/>
      <c r="O47" s="192"/>
      <c r="P47" s="192"/>
      <c r="Q47" s="192"/>
      <c r="R47" s="192"/>
    </row>
    <row r="48" spans="1:41" s="94" customFormat="1">
      <c r="A48" s="192"/>
      <c r="B48" s="193" t="s">
        <v>78</v>
      </c>
      <c r="C48" s="194"/>
      <c r="D48" s="194"/>
      <c r="E48" s="194"/>
      <c r="F48" s="194"/>
      <c r="G48" s="194"/>
      <c r="H48" s="194"/>
      <c r="I48" s="194"/>
      <c r="J48" s="192"/>
      <c r="K48" s="192"/>
      <c r="L48" s="192"/>
      <c r="M48" s="192"/>
      <c r="N48" s="192"/>
      <c r="O48" s="192"/>
      <c r="P48" s="192"/>
      <c r="Q48" s="192"/>
      <c r="R48" s="192"/>
    </row>
    <row r="49" spans="1:41" s="190" customFormat="1">
      <c r="A49" s="191"/>
      <c r="B49" s="208"/>
      <c r="C49" s="209"/>
      <c r="D49" s="209"/>
      <c r="E49" s="209"/>
      <c r="F49" s="209"/>
      <c r="G49" s="209"/>
      <c r="H49" s="209"/>
      <c r="I49" s="209"/>
      <c r="J49" s="191"/>
      <c r="K49" s="191"/>
      <c r="L49" s="191"/>
      <c r="M49" s="191"/>
      <c r="N49" s="191"/>
      <c r="O49" s="191"/>
      <c r="P49" s="191"/>
      <c r="Q49" s="191"/>
      <c r="R49" s="191"/>
    </row>
    <row r="50" spans="1:41" s="220" customFormat="1">
      <c r="A50" s="191"/>
      <c r="B50" s="191"/>
      <c r="C50" s="191"/>
      <c r="D50" s="191"/>
      <c r="E50" s="191"/>
      <c r="F50" s="191"/>
      <c r="G50" s="191"/>
      <c r="H50" s="191"/>
      <c r="I50" s="191"/>
      <c r="J50" s="191"/>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row>
    <row r="51" spans="1:41" s="220" customFormat="1">
      <c r="A51" s="190"/>
      <c r="B51" s="190"/>
      <c r="C51" s="190"/>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row>
    <row r="52" spans="1:41" s="220" customFormat="1">
      <c r="A52" s="190"/>
      <c r="B52" s="190"/>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row>
    <row r="53" spans="1:41" s="220" customFormat="1">
      <c r="A53" s="190"/>
      <c r="B53" s="190"/>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row>
    <row r="54" spans="1:41" s="220" customFormat="1">
      <c r="A54" s="190"/>
      <c r="B54" s="190"/>
      <c r="C54" s="190"/>
      <c r="D54" s="190"/>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row>
    <row r="55" spans="1:41" s="220" customFormat="1">
      <c r="A55" s="190"/>
      <c r="B55" s="190"/>
      <c r="C55" s="190"/>
      <c r="D55" s="190"/>
      <c r="E55" s="190"/>
      <c r="F55" s="190"/>
      <c r="G55" s="190"/>
      <c r="H55" s="190"/>
      <c r="I55" s="190"/>
      <c r="J55" s="190"/>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c r="AH55" s="190"/>
      <c r="AI55" s="190"/>
      <c r="AJ55" s="190"/>
      <c r="AK55" s="190"/>
      <c r="AL55" s="190"/>
      <c r="AM55" s="190"/>
      <c r="AN55" s="190"/>
      <c r="AO55" s="190"/>
    </row>
    <row r="56" spans="1:41" s="220" customFormat="1">
      <c r="A56" s="190"/>
      <c r="B56" s="190"/>
      <c r="C56" s="190"/>
      <c r="D56" s="190"/>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c r="AI56" s="190"/>
      <c r="AJ56" s="190"/>
      <c r="AK56" s="190"/>
      <c r="AL56" s="190"/>
      <c r="AM56" s="190"/>
      <c r="AN56" s="190"/>
      <c r="AO56" s="190"/>
    </row>
    <row r="57" spans="1:41" s="220" customFormat="1">
      <c r="A57" s="190"/>
      <c r="B57" s="190"/>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row>
    <row r="58" spans="1:41" s="220" customFormat="1">
      <c r="A58" s="190"/>
      <c r="B58" s="190"/>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row>
    <row r="59" spans="1:41" s="220" customFormat="1">
      <c r="A59" s="190"/>
      <c r="B59" s="190"/>
      <c r="C59" s="190"/>
      <c r="D59" s="190"/>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0"/>
      <c r="AJ59" s="190"/>
      <c r="AK59" s="190"/>
      <c r="AL59" s="190"/>
      <c r="AM59" s="190"/>
      <c r="AN59" s="190"/>
      <c r="AO59" s="190"/>
    </row>
    <row r="60" spans="1:41" s="220" customFormat="1">
      <c r="A60" s="190"/>
      <c r="B60" s="190"/>
      <c r="C60" s="190"/>
      <c r="D60" s="190"/>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c r="AI60" s="190"/>
      <c r="AJ60" s="190"/>
      <c r="AK60" s="190"/>
      <c r="AL60" s="190"/>
      <c r="AM60" s="190"/>
      <c r="AN60" s="190"/>
      <c r="AO60" s="190"/>
    </row>
    <row r="61" spans="1:41" s="220" customFormat="1">
      <c r="A61" s="190"/>
      <c r="B61" s="190"/>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row>
    <row r="62" spans="1:41" s="220" customFormat="1">
      <c r="A62" s="190"/>
      <c r="B62" s="190"/>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row>
    <row r="63" spans="1:41" s="220" customFormat="1">
      <c r="A63" s="190"/>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row>
    <row r="64" spans="1:41" s="220" customFormat="1">
      <c r="A64" s="190"/>
      <c r="B64" s="190"/>
      <c r="C64" s="190"/>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row>
  </sheetData>
  <sheetProtection algorithmName="SHA-512" hashValue="UEgzxssmXY4WVfcCZhi9V5R7exgdIX5n1HAdmGpFggumGstdtv8CfBz4uUMcgCwmqo9Kj+snygKRslGOmSpxJg==" saltValue="hiaiD9Ijd5n+qUQkHOfxDw==" spinCount="100000" sheet="1" objects="1" scenarios="1"/>
  <mergeCells count="13">
    <mergeCell ref="B8:J8"/>
    <mergeCell ref="B9:J9"/>
    <mergeCell ref="B10:J10"/>
    <mergeCell ref="A13:J13"/>
    <mergeCell ref="B6:G6"/>
    <mergeCell ref="B7:G7"/>
    <mergeCell ref="I6:J6"/>
    <mergeCell ref="I7:J7"/>
    <mergeCell ref="C1:I1"/>
    <mergeCell ref="A2:I2"/>
    <mergeCell ref="A3:J3"/>
    <mergeCell ref="A4:J4"/>
    <mergeCell ref="A5:J5"/>
  </mergeCells>
  <pageMargins left="0.7" right="0.7" top="0.75" bottom="0.75" header="0.3" footer="0.3"/>
  <pageSetup scale="70" fitToHeight="0" orientation="landscape" r:id="rId1"/>
  <headerFooter>
    <oddFooter>&amp;CFY2020</oddFooter>
  </headerFooter>
  <ignoredErrors>
    <ignoredError sqref="B6:B7"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325B9780C5636478368323AB7366635" ma:contentTypeVersion="12" ma:contentTypeDescription="Create a new document." ma:contentTypeScope="" ma:versionID="92f611d1273f47b5cd9006d5422f2e5c">
  <xsd:schema xmlns:xsd="http://www.w3.org/2001/XMLSchema" xmlns:xs="http://www.w3.org/2001/XMLSchema" xmlns:p="http://schemas.microsoft.com/office/2006/metadata/properties" xmlns:ns3="bdc4f47f-be8a-4063-b74b-d84878cf09f7" xmlns:ns4="f07f2156-9d0f-402e-a262-48b4adf6f0f4" targetNamespace="http://schemas.microsoft.com/office/2006/metadata/properties" ma:root="true" ma:fieldsID="417309002ccaa5a15ea1d2e84cdc8831" ns3:_="" ns4:_="">
    <xsd:import namespace="bdc4f47f-be8a-4063-b74b-d84878cf09f7"/>
    <xsd:import namespace="f07f2156-9d0f-402e-a262-48b4adf6f0f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c4f47f-be8a-4063-b74b-d84878cf09f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07f2156-9d0f-402e-a262-48b4adf6f0f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200C7A6-5AE7-4A2A-8A9B-6B6926D1A3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c4f47f-be8a-4063-b74b-d84878cf09f7"/>
    <ds:schemaRef ds:uri="f07f2156-9d0f-402e-a262-48b4adf6f0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E1D9519-7D1A-41E1-9452-5760928CB293}">
  <ds:schemaRefs>
    <ds:schemaRef ds:uri="http://schemas.microsoft.com/sharepoint/v3/contenttype/forms"/>
  </ds:schemaRefs>
</ds:datastoreItem>
</file>

<file path=customXml/itemProps3.xml><?xml version="1.0" encoding="utf-8"?>
<ds:datastoreItem xmlns:ds="http://schemas.openxmlformats.org/officeDocument/2006/customXml" ds:itemID="{5B0164CA-5FC7-4583-9838-BD43B17C4B56}">
  <ds:schemaRefs>
    <ds:schemaRef ds:uri="http://schemas.microsoft.com/office/2006/documentManagement/types"/>
    <ds:schemaRef ds:uri="f07f2156-9d0f-402e-a262-48b4adf6f0f4"/>
    <ds:schemaRef ds:uri="bdc4f47f-be8a-4063-b74b-d84878cf09f7"/>
    <ds:schemaRef ds:uri="http://purl.org/dc/dcmitype/"/>
    <ds:schemaRef ds:uri="http://schemas.microsoft.com/office/2006/metadata/properties"/>
    <ds:schemaRef ds:uri="http://purl.org/dc/elements/1.1/"/>
    <ds:schemaRef ds:uri="http://www.w3.org/XML/1998/namespace"/>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Instructions</vt:lpstr>
      <vt:lpstr>Salary Worksheet</vt:lpstr>
      <vt:lpstr>CostShare Salary Worksheet</vt:lpstr>
      <vt:lpstr>Period 1 </vt:lpstr>
      <vt:lpstr>Period 2</vt:lpstr>
      <vt:lpstr>Period 3</vt:lpstr>
      <vt:lpstr>Period 4</vt:lpstr>
      <vt:lpstr>Period 5</vt:lpstr>
      <vt:lpstr>Cumulative Budget</vt:lpstr>
      <vt:lpstr>Expense Accounts</vt:lpstr>
      <vt:lpstr>'CostShare Salary Worksheet'!Print_Area</vt:lpstr>
      <vt:lpstr>'Cumulative Budget'!Print_Area</vt:lpstr>
      <vt:lpstr>'Expense Accounts'!Print_Area</vt:lpstr>
      <vt:lpstr>Instructions!Print_Area</vt:lpstr>
      <vt:lpstr>'Period 1 '!Print_Area</vt:lpstr>
      <vt:lpstr>'Period 2'!Print_Area</vt:lpstr>
      <vt:lpstr>'Period 3'!Print_Area</vt:lpstr>
      <vt:lpstr>'Period 4'!Print_Area</vt:lpstr>
      <vt:lpstr>'Period 5'!Print_Area</vt:lpstr>
      <vt:lpstr>'Salary 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Teixeira-Davis</dc:creator>
  <cp:lastModifiedBy>Shala Bonyun</cp:lastModifiedBy>
  <cp:lastPrinted>2019-08-27T20:18:46Z</cp:lastPrinted>
  <dcterms:created xsi:type="dcterms:W3CDTF">2019-07-17T19:35:59Z</dcterms:created>
  <dcterms:modified xsi:type="dcterms:W3CDTF">2019-10-22T17:52:33Z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0x0101005325B9780C5636478368323AB7366635</vt:lpwstr>
  </property>
</Properties>
</file>